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75" windowWidth="12120" windowHeight="10680" tabRatio="726" activeTab="0"/>
  </bookViews>
  <sheets>
    <sheet name="3.1a, 3.1b" sheetId="1" r:id="rId1"/>
    <sheet name="3.2" sheetId="2" r:id="rId2"/>
    <sheet name="3.3a" sheetId="3" r:id="rId3"/>
    <sheet name="3.3b" sheetId="4" r:id="rId4"/>
    <sheet name="3.3c" sheetId="5" r:id="rId5"/>
    <sheet name="3.4a" sheetId="6" r:id="rId6"/>
    <sheet name="3.4b" sheetId="7" r:id="rId7"/>
    <sheet name="3.4c" sheetId="8" r:id="rId8"/>
    <sheet name="3.5a" sheetId="9" r:id="rId9"/>
    <sheet name="3.5b" sheetId="10" r:id="rId10"/>
    <sheet name="3.5c" sheetId="11" r:id="rId11"/>
    <sheet name="3.6a" sheetId="12" r:id="rId12"/>
    <sheet name="3.6b" sheetId="13" r:id="rId13"/>
    <sheet name="3.6c" sheetId="14" r:id="rId14"/>
    <sheet name="3.7" sheetId="15" r:id="rId15"/>
    <sheet name="3.8a" sheetId="16" r:id="rId16"/>
    <sheet name="3.8b" sheetId="17" r:id="rId17"/>
    <sheet name="3.8c" sheetId="18" r:id="rId18"/>
  </sheets>
  <definedNames>
    <definedName name="_xlnm.Print_Area" localSheetId="7">'3.4c'!$A:$IV</definedName>
  </definedNames>
  <calcPr fullCalcOnLoad="1"/>
</workbook>
</file>

<file path=xl/sharedStrings.xml><?xml version="1.0" encoding="utf-8"?>
<sst xmlns="http://schemas.openxmlformats.org/spreadsheetml/2006/main" count="919" uniqueCount="231">
  <si>
    <t>Termin</t>
  </si>
  <si>
    <t>Maximalt studiemedelsbelopp, kr</t>
  </si>
  <si>
    <t>Studiebidragets
andel av totala 
beloppet i %</t>
  </si>
  <si>
    <t>Studiebidrag</t>
  </si>
  <si>
    <t>Totalt</t>
  </si>
  <si>
    <t>Vår- och höstterminen</t>
  </si>
  <si>
    <t xml:space="preserve">Vårterminen </t>
  </si>
  <si>
    <t xml:space="preserve">Höstterminen </t>
  </si>
  <si>
    <t>Vår- och hösterminen</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</si>
  <si>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</si>
  <si>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</si>
  <si>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</si>
  <si>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</si>
  <si>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</si>
  <si>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</si>
  <si>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</si>
  <si>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</si>
  <si>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</si>
  <si>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</si>
  <si>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</si>
  <si>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25 - 29</t>
  </si>
  <si>
    <t>30 - 34</t>
  </si>
  <si>
    <t>35 - 39</t>
  </si>
  <si>
    <t>40 - 44</t>
  </si>
  <si>
    <t>45 - 49</t>
  </si>
  <si>
    <t>50 - 54</t>
  </si>
  <si>
    <t>55 -</t>
  </si>
  <si>
    <r>
      <t xml:space="preserve">00 </t>
    </r>
    <r>
      <rPr>
        <sz val="8.5"/>
        <rFont val="Arial"/>
        <family val="2"/>
      </rPr>
      <t>- 19</t>
    </r>
  </si>
  <si>
    <t>20 - 24</t>
  </si>
  <si>
    <t xml:space="preserve">Folkhög-
skola
 </t>
  </si>
  <si>
    <t>obetalda avgifter</t>
  </si>
  <si>
    <t>studieresultat</t>
  </si>
  <si>
    <t>obetalda återkrav</t>
  </si>
  <si>
    <t>för hög inkomst</t>
  </si>
  <si>
    <t>Höstterminen</t>
  </si>
  <si>
    <t>Special-
pedagogisk
examen/
påbyggnad</t>
  </si>
  <si>
    <t>Stockholm</t>
  </si>
  <si>
    <t>Örebro</t>
  </si>
  <si>
    <t>Hela riket</t>
  </si>
  <si>
    <t>50-årsregeln</t>
  </si>
  <si>
    <t>Folkhögskola</t>
  </si>
  <si>
    <t>Komvux</t>
  </si>
  <si>
    <t>År</t>
  </si>
  <si>
    <t>Gymnasieskola</t>
  </si>
  <si>
    <t>KY-utbildning</t>
  </si>
  <si>
    <t>Forskarutbildning</t>
  </si>
  <si>
    <t>Övriga</t>
  </si>
  <si>
    <t>Totalt alla nivåer</t>
  </si>
  <si>
    <t>Högskola</t>
  </si>
  <si>
    <t>Universitet</t>
  </si>
  <si>
    <t>Studie-
bidrag</t>
  </si>
  <si>
    <t>Merkost-
nadslån</t>
  </si>
  <si>
    <r>
      <t>32 200</t>
    </r>
    <r>
      <rPr>
        <vertAlign val="superscript"/>
        <sz val="8"/>
        <color indexed="9"/>
        <rFont val="Arial"/>
        <family val="2"/>
      </rPr>
      <t>0)</t>
    </r>
  </si>
  <si>
    <r>
      <t>33 700</t>
    </r>
    <r>
      <rPr>
        <vertAlign val="superscript"/>
        <sz val="8"/>
        <color indexed="9"/>
        <rFont val="Arial"/>
        <family val="2"/>
      </rPr>
      <t>0)</t>
    </r>
  </si>
  <si>
    <r>
      <t>34 400</t>
    </r>
    <r>
      <rPr>
        <vertAlign val="superscript"/>
        <sz val="8"/>
        <color indexed="9"/>
        <rFont val="Arial"/>
        <family val="2"/>
      </rPr>
      <t>0)</t>
    </r>
  </si>
  <si>
    <r>
      <t>35 200</t>
    </r>
    <r>
      <rPr>
        <vertAlign val="superscript"/>
        <sz val="8"/>
        <color indexed="9"/>
        <rFont val="Arial"/>
        <family val="2"/>
      </rPr>
      <t>0)</t>
    </r>
  </si>
  <si>
    <r>
      <t>35 700</t>
    </r>
    <r>
      <rPr>
        <vertAlign val="superscript"/>
        <sz val="8"/>
        <color indexed="9"/>
        <rFont val="Arial"/>
        <family val="2"/>
      </rPr>
      <t>0)</t>
    </r>
  </si>
  <si>
    <r>
      <t>36 200</t>
    </r>
    <r>
      <rPr>
        <vertAlign val="superscript"/>
        <sz val="8"/>
        <color indexed="9"/>
        <rFont val="Arial"/>
        <family val="2"/>
      </rPr>
      <t>0)</t>
    </r>
  </si>
  <si>
    <r>
      <t>36 300</t>
    </r>
    <r>
      <rPr>
        <vertAlign val="superscript"/>
        <sz val="8"/>
        <color indexed="9"/>
        <rFont val="Arial"/>
        <family val="2"/>
      </rPr>
      <t>0)</t>
    </r>
  </si>
  <si>
    <r>
      <t>36 400</t>
    </r>
    <r>
      <rPr>
        <vertAlign val="superscript"/>
        <sz val="8"/>
        <color indexed="9"/>
        <rFont val="Arial"/>
        <family val="2"/>
      </rPr>
      <t>0)</t>
    </r>
  </si>
  <si>
    <r>
      <t>36 600</t>
    </r>
    <r>
      <rPr>
        <vertAlign val="superscript"/>
        <sz val="8"/>
        <color indexed="9"/>
        <rFont val="Arial"/>
        <family val="2"/>
      </rPr>
      <t>0)</t>
    </r>
  </si>
  <si>
    <r>
      <t>36 900</t>
    </r>
    <r>
      <rPr>
        <vertAlign val="superscript"/>
        <sz val="8"/>
        <color indexed="9"/>
        <rFont val="Arial"/>
        <family val="2"/>
      </rPr>
      <t>0)</t>
    </r>
  </si>
  <si>
    <r>
      <t>Prisbasbelopp</t>
    </r>
    <r>
      <rPr>
        <vertAlign val="superscript"/>
        <sz val="8"/>
        <rFont val="Arial"/>
        <family val="2"/>
      </rPr>
      <t xml:space="preserve">1)
</t>
    </r>
    <r>
      <rPr>
        <sz val="8"/>
        <rFont val="Arial"/>
        <family val="2"/>
      </rPr>
      <t xml:space="preserve">kr
</t>
    </r>
  </si>
  <si>
    <t xml:space="preserve">Yrkes-
teknisk
högskola
</t>
  </si>
  <si>
    <t>Varav med enbart 
studiebidrag</t>
  </si>
  <si>
    <t>34,5% bidragsnivå</t>
  </si>
  <si>
    <t>82% bidragsnivå</t>
  </si>
  <si>
    <t xml:space="preserve">Grundlån
</t>
  </si>
  <si>
    <t>Totalt grundskolenivå</t>
  </si>
  <si>
    <t xml:space="preserve">Totalt gymnasienivå </t>
  </si>
  <si>
    <t>Hel- och deltid</t>
  </si>
  <si>
    <t>Totalt antal</t>
  </si>
  <si>
    <t>Totalt
efter-
gymnasial
nivå</t>
  </si>
  <si>
    <t xml:space="preserve">Antal </t>
  </si>
  <si>
    <t>Samtliga bidragsnivåer</t>
  </si>
  <si>
    <t xml:space="preserve">Totalt </t>
  </si>
  <si>
    <t>Kvinnor
och män</t>
  </si>
  <si>
    <t>Totalt
grundskole-
gymnasie-
nivå</t>
  </si>
  <si>
    <t>Totalt
efter-
gymnasial-
nivå</t>
  </si>
  <si>
    <t>längsta tid gy-nivå</t>
  </si>
  <si>
    <t>längsta tid eg-nivå</t>
  </si>
  <si>
    <r>
      <t>37 900</t>
    </r>
    <r>
      <rPr>
        <vertAlign val="superscript"/>
        <sz val="8"/>
        <color indexed="9"/>
        <rFont val="Arial"/>
        <family val="2"/>
      </rPr>
      <t>0)</t>
    </r>
  </si>
  <si>
    <t>Grund-
läggande
högskole-
utbildning</t>
  </si>
  <si>
    <t>-</t>
  </si>
  <si>
    <r>
      <t>Samtliga bidragsnivåer</t>
    </r>
    <r>
      <rPr>
        <vertAlign val="superscript"/>
        <sz val="8"/>
        <rFont val="Arial"/>
        <family val="2"/>
      </rPr>
      <t>2)</t>
    </r>
  </si>
  <si>
    <t>.</t>
  </si>
  <si>
    <t>Basår</t>
  </si>
  <si>
    <r>
      <t>Totalt alla nivåer</t>
    </r>
    <r>
      <rPr>
        <b/>
        <vertAlign val="superscript"/>
        <sz val="8"/>
        <rFont val="Arial"/>
        <family val="2"/>
      </rPr>
      <t>2)</t>
    </r>
  </si>
  <si>
    <r>
      <t>Studielån</t>
    </r>
    <r>
      <rPr>
        <vertAlign val="superscript"/>
        <sz val="8"/>
        <rFont val="Arial"/>
        <family val="2"/>
      </rPr>
      <t>2)</t>
    </r>
  </si>
  <si>
    <r>
      <t>33 712</t>
    </r>
    <r>
      <rPr>
        <vertAlign val="superscript"/>
        <sz val="8"/>
        <rFont val="Arial"/>
        <family val="2"/>
      </rPr>
      <t>3)</t>
    </r>
  </si>
  <si>
    <t>Tilläggs-
lån</t>
  </si>
  <si>
    <t xml:space="preserve">Grundskole- och gymnasienivå </t>
  </si>
  <si>
    <t>Grundskole- och gymnasienivå</t>
  </si>
  <si>
    <t>1)   Inkl. vissa gymnasiala utbildningar med annan huvudman än kommun och landsting.</t>
  </si>
  <si>
    <t>Grund-
skolenivå</t>
  </si>
  <si>
    <t xml:space="preserve"> Gymnasienivå
</t>
  </si>
  <si>
    <t xml:space="preserve">   Eftergymnasial nivå
</t>
  </si>
  <si>
    <t xml:space="preserve">Gymnasienivå
</t>
  </si>
  <si>
    <t xml:space="preserve">Eftergymnasial nivå
</t>
  </si>
  <si>
    <t xml:space="preserve"> Eftergymnasial nivå
</t>
  </si>
  <si>
    <r>
      <t>Gymnasienivå</t>
    </r>
    <r>
      <rPr>
        <vertAlign val="superscript"/>
        <sz val="8.5"/>
        <rFont val="Arial"/>
        <family val="2"/>
      </rPr>
      <t>2)</t>
    </r>
  </si>
  <si>
    <r>
      <t>Övriga</t>
    </r>
    <r>
      <rPr>
        <vertAlign val="superscript"/>
        <sz val="8.5"/>
        <rFont val="Arial"/>
        <family val="2"/>
      </rPr>
      <t>3)</t>
    </r>
    <r>
      <rPr>
        <sz val="8.5"/>
        <rFont val="Arial"/>
        <family val="2"/>
      </rPr>
      <t xml:space="preserve">
</t>
    </r>
  </si>
  <si>
    <r>
      <t>Gymnasie-
skola
m.m.</t>
    </r>
    <r>
      <rPr>
        <vertAlign val="superscript"/>
        <sz val="8.5"/>
        <rFont val="Arial"/>
        <family val="2"/>
      </rPr>
      <t>2)</t>
    </r>
    <r>
      <rPr>
        <sz val="8.5"/>
        <rFont val="Arial"/>
        <family val="2"/>
      </rPr>
      <t xml:space="preserve">
</t>
    </r>
  </si>
  <si>
    <t xml:space="preserve">Kvinnor
</t>
  </si>
  <si>
    <t xml:space="preserve">Män
</t>
  </si>
  <si>
    <t>1)   Beräkningen av studiemedel grundas på prisbasbeloppet enligt lagen om allmän försäkring.
2)   Avser grundlån. Under vissa omständigheter finns därutöver möjlighet att erhålla merkostnadslån 
      samt, fr.o.m. höstterminen 2001, tilläggslån.</t>
  </si>
  <si>
    <r>
      <t>20 - 24</t>
    </r>
    <r>
      <rPr>
        <vertAlign val="superscript"/>
        <sz val="8.5"/>
        <rFont val="Arial"/>
        <family val="2"/>
      </rPr>
      <t>1)</t>
    </r>
  </si>
  <si>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</si>
  <si>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</si>
  <si>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</si>
  <si>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</si>
  <si>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</si>
  <si>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</si>
  <si>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</si>
  <si>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</si>
  <si>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</si>
  <si>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</si>
  <si>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</si>
  <si>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</si>
  <si>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</si>
  <si>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</si>
  <si>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</si>
  <si>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</si>
  <si>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</si>
  <si>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</si>
  <si>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</si>
  <si>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</si>
  <si>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</si>
  <si>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</si>
  <si>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</si>
  <si>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</si>
  <si>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</si>
  <si>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</si>
  <si>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</si>
  <si>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</si>
  <si>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r>
      <t>38 600</t>
    </r>
    <r>
      <rPr>
        <vertAlign val="superscript"/>
        <sz val="8"/>
        <color indexed="9"/>
        <rFont val="Arial"/>
        <family val="2"/>
      </rPr>
      <t>0)</t>
    </r>
  </si>
  <si>
    <t>Total procent</t>
  </si>
  <si>
    <t>20-årsregeln</t>
  </si>
  <si>
    <t>Län</t>
  </si>
  <si>
    <t>3                Studiemedel</t>
  </si>
  <si>
    <t xml:space="preserve">Tabell 3.1a    Prisbasbelopp samt maximalt studiemedelsbelopp för studieperiod
                      om 20 veckor med generellt, 34,5 procent, studiebidrag </t>
  </si>
  <si>
    <t>Tabell 3.1b    Prisbasbelopp samt maximalt studiemedelsbelopp för studieperiod om
                      20 veckor med högre, 82 procent, bidrag</t>
  </si>
  <si>
    <t>Kön/bidragsnivå</t>
  </si>
  <si>
    <t>Grundlån</t>
  </si>
  <si>
    <t>Merkostnadslån</t>
  </si>
  <si>
    <t>Tilläggslån</t>
  </si>
  <si>
    <t>Totalt eftergymnasial nivå</t>
  </si>
  <si>
    <t>1)   Exkl. utlandsutbildningar.</t>
  </si>
  <si>
    <t>1)   Exkl. utlandsutbildningar.
2)   Inkl. vissa gymnasiala utbildningar med annan huvudman än kommun och landsting samt basåret vid högskola/universitet.
3)   Andra eftergymnasiala utbildningar än högskoleutbildningar.</t>
  </si>
  <si>
    <t>Gymnasie-
nivå</t>
  </si>
  <si>
    <t>Grundskole-
nivå</t>
  </si>
  <si>
    <t>Eftergymna-
sial nivå</t>
  </si>
  <si>
    <t xml:space="preserve">Totalt
</t>
  </si>
  <si>
    <r>
      <t xml:space="preserve">
Övriga</t>
    </r>
    <r>
      <rPr>
        <vertAlign val="superscript"/>
        <sz val="8.5"/>
        <rFont val="Arial"/>
        <family val="2"/>
      </rPr>
      <t xml:space="preserve">3)
</t>
    </r>
    <r>
      <rPr>
        <sz val="8.5"/>
        <rFont val="Arial"/>
        <family val="2"/>
      </rPr>
      <t xml:space="preserve">
</t>
    </r>
  </si>
  <si>
    <t xml:space="preserve">
Komvux/
Folkhög-
skola
</t>
  </si>
  <si>
    <t xml:space="preserve">Folkhög-
skola
</t>
  </si>
  <si>
    <t>Eftergym-
nasial nivå</t>
  </si>
  <si>
    <r>
      <t xml:space="preserve">Studietakt
</t>
    </r>
    <r>
      <rPr>
        <sz val="8"/>
        <rFont val="Arial"/>
        <family val="2"/>
      </rPr>
      <t>Kön</t>
    </r>
  </si>
  <si>
    <t xml:space="preserve">
</t>
  </si>
  <si>
    <t>1)   Avser län där den studerande är folkbokförd.
2)   Inkl. vissa gymnasiala utbildningar med annan huvudman än kommun eller landsting.</t>
  </si>
  <si>
    <t xml:space="preserve">1)   Exkl. utlandsutbildningar.
2)   Nettoräknat antal. Studerande som läst med olika bidragsnivåer under tidsperioden har endast räknats en gång. </t>
  </si>
  <si>
    <t>Nivå</t>
  </si>
  <si>
    <t xml:space="preserve">Skolform
</t>
  </si>
  <si>
    <t xml:space="preserve">
Skolform
</t>
  </si>
  <si>
    <t>Studietakt</t>
  </si>
  <si>
    <t xml:space="preserve">Kön
</t>
  </si>
  <si>
    <t>Kön</t>
  </si>
  <si>
    <t>Studietakt
Kön</t>
  </si>
  <si>
    <t xml:space="preserve">Avslagsgrund
</t>
  </si>
  <si>
    <t>1)   Avser län där den studerande är folkbokförd.
2)   Inkl. vissa gymnasiala utbildningar med annan huvudman än kommun eller landsting samt basåret 
      vid högskola och universitet.</t>
  </si>
  <si>
    <r>
      <t>Gymnasie-
skola
m.m.</t>
    </r>
    <r>
      <rPr>
        <vertAlign val="superscript"/>
        <sz val="8.5"/>
        <rFont val="Arial"/>
        <family val="2"/>
      </rPr>
      <t xml:space="preserve">
</t>
    </r>
  </si>
  <si>
    <t xml:space="preserve">2)
</t>
  </si>
  <si>
    <t xml:space="preserve">Gymnasie-
skola
m.m.
</t>
  </si>
  <si>
    <r>
      <t>Gymnasie-
skola
m.m.</t>
    </r>
    <r>
      <rPr>
        <sz val="8.5"/>
        <rFont val="Arial"/>
        <family val="2"/>
      </rPr>
      <t xml:space="preserve">
</t>
    </r>
  </si>
  <si>
    <t>1)   Exkl. utlandsstuderande.
2)   Redovisningen innefattar de beslut om reducering som görs utifrån uppgiven inkomst 
      av den studerande. Undersökningen ingår i systemet för den officiella statistiken. 
      Denna tabell har dock inte försetts med symbolen för den officiella statistiken då 
      uppgifterna i tabellen är preliminära. Den efterkontroll som görs mot Riksskatteverkets 
      taxeringsregister finns ej med i tabellen.</t>
  </si>
  <si>
    <t xml:space="preserve">
Gymnasie-
skola 
m.m.
</t>
  </si>
  <si>
    <t xml:space="preserve">1)
</t>
  </si>
  <si>
    <r>
      <t>Tabell 3.2     Antal studerande som fått studiemedel samt utbetalda belopp fördelade efter kön, 
                      bidragsnivå och typ av belopp, 2003/04</t>
    </r>
    <r>
      <rPr>
        <b/>
        <vertAlign val="superscript"/>
        <sz val="10"/>
        <rFont val="Arial"/>
        <family val="2"/>
      </rPr>
      <t>1)</t>
    </r>
  </si>
  <si>
    <r>
      <t>Tabell 3.3a     Antal studerande som fått studiemedel fördelade efter kön, 
                       typ av belopp, skolform och utbildningens nivå, 2003/04</t>
    </r>
    <r>
      <rPr>
        <b/>
        <vertAlign val="superscript"/>
        <sz val="10"/>
        <rFont val="Arial"/>
        <family val="2"/>
      </rPr>
      <t>1)</t>
    </r>
  </si>
  <si>
    <r>
      <t>Tabell 3.3b    Antal studerande som fått studiemedel med 34,5 procent studiebidrag 
                      fördelade efter kön, typ av belopp, skolform och utbildningens nivå 2003/04</t>
    </r>
    <r>
      <rPr>
        <b/>
        <vertAlign val="superscript"/>
        <sz val="10"/>
        <rFont val="Arial"/>
        <family val="2"/>
      </rPr>
      <t>1)</t>
    </r>
  </si>
  <si>
    <t>Tabell 3.3c    Antal studerande som fått studiemedel med 82 procent studiebidrag fördelade 
                      efter kön, typ av belopp, skolform och utbildningens nivå, 2003/04</t>
  </si>
  <si>
    <r>
      <t>Tabell 3.4a    Antal studerande som har fått studiemedel samt studerande som fått enbart 
                      studiebidrag fördelade efter studietakt, kön och utbildningens nivå, 2003/04</t>
    </r>
    <r>
      <rPr>
        <b/>
        <vertAlign val="superscript"/>
        <sz val="10"/>
        <rFont val="Arial"/>
        <family val="2"/>
      </rPr>
      <t>1)</t>
    </r>
    <r>
      <rPr>
        <b/>
        <sz val="10"/>
        <rFont val="Arial"/>
        <family val="2"/>
      </rPr>
      <t xml:space="preserve">  </t>
    </r>
  </si>
  <si>
    <r>
      <t>Tabell 3.4b    Antal studerande som har fått studiemedel med 34,5 procent studiebidrag samt 
                      studerande som fått enbart studiebidrag fördelade efter studietakt, kön och 
                      utbildningens nivå, 2003/04</t>
    </r>
    <r>
      <rPr>
        <b/>
        <vertAlign val="superscript"/>
        <sz val="10"/>
        <rFont val="Arial"/>
        <family val="2"/>
      </rPr>
      <t>1)</t>
    </r>
    <r>
      <rPr>
        <b/>
        <sz val="10"/>
        <rFont val="Arial"/>
        <family val="2"/>
      </rPr>
      <t xml:space="preserve">  </t>
    </r>
  </si>
  <si>
    <t xml:space="preserve">Tabell 3.4c    Antal studerande som har fått studiemedel med 82 procent studiebidrag 
                      samt studerande som fått enbart studiebidrag fördelade efter studietakt, 
                      kön och utbildningens nivå, 2003/04 </t>
  </si>
  <si>
    <r>
      <t>Tabell 3.5a    Andel studerande per åldersgrupp som fått studiemedel fördelade efter kön, 
                      utbildningens nivå och skolform, 2003/04</t>
    </r>
    <r>
      <rPr>
        <b/>
        <vertAlign val="superscript"/>
        <sz val="10"/>
        <rFont val="Arial"/>
        <family val="2"/>
      </rPr>
      <t>1)</t>
    </r>
    <r>
      <rPr>
        <b/>
        <sz val="10"/>
        <rFont val="Arial"/>
        <family val="2"/>
      </rPr>
      <t>, procent</t>
    </r>
  </si>
  <si>
    <r>
      <t>Tabell 3.5b    Andel studerande per åldersgrupp som fått studiemedel med 34,5 procent studie-
                      bidrag fördelade efter kön, utbildningens nivå och skolform, 2003/04</t>
    </r>
    <r>
      <rPr>
        <b/>
        <vertAlign val="superscript"/>
        <sz val="10"/>
        <rFont val="Arial"/>
        <family val="2"/>
      </rPr>
      <t>1)</t>
    </r>
    <r>
      <rPr>
        <b/>
        <sz val="10"/>
        <rFont val="Arial"/>
        <family val="2"/>
      </rPr>
      <t>,</t>
    </r>
    <r>
      <rPr>
        <b/>
        <vertAlign val="superscript"/>
        <sz val="10"/>
        <rFont val="Arial"/>
        <family val="2"/>
      </rPr>
      <t xml:space="preserve">  </t>
    </r>
    <r>
      <rPr>
        <b/>
        <sz val="10"/>
        <rFont val="Arial"/>
        <family val="2"/>
      </rPr>
      <t>procent</t>
    </r>
  </si>
  <si>
    <t xml:space="preserve">Tabell 3.5c    Andel studerande per åldersgrupp som fått studiemedel med 82 procent 
                      studiebidrag fördelade efter kön, utbildningens nivå och skolform, 2003/04 </t>
  </si>
  <si>
    <r>
      <t>Tabell 3.6a    Antal studerande som har fått reducerade studiemedel 
                      på grund av inkomst fördelade efter utbildningens nivå, 
                      studietakt och kön, 2003/04</t>
    </r>
    <r>
      <rPr>
        <b/>
        <vertAlign val="superscript"/>
        <sz val="10"/>
        <rFont val="Arial"/>
        <family val="2"/>
      </rPr>
      <t>1)2)</t>
    </r>
    <r>
      <rPr>
        <b/>
        <sz val="10"/>
        <rFont val="Arial"/>
        <family val="2"/>
      </rPr>
      <t xml:space="preserve">  </t>
    </r>
  </si>
  <si>
    <r>
      <t>Tabell 3.6b    Antal studerande, med 34,5 procent studiebidrag, som har 
                      fått reducerade studiemedel på grund av inkomst fördelade 
                      efter utbildningens nivå, studietakt och kön, 2003/04</t>
    </r>
    <r>
      <rPr>
        <b/>
        <vertAlign val="superscript"/>
        <sz val="10"/>
        <rFont val="Arial"/>
        <family val="2"/>
      </rPr>
      <t xml:space="preserve">1)2) </t>
    </r>
  </si>
  <si>
    <r>
      <t>Tabell 3.6c    Antal studerande, med 82 procent studiebidrag, som har fått 
                      reducerade studiemedel på grund av inkomst fördelade efter 
                      utbildningens nivå, studietakt och kön, 2003/04</t>
    </r>
    <r>
      <rPr>
        <b/>
        <vertAlign val="superscript"/>
        <sz val="10"/>
        <rFont val="Arial"/>
        <family val="2"/>
      </rPr>
      <t>1)2)</t>
    </r>
    <r>
      <rPr>
        <b/>
        <sz val="10"/>
        <rFont val="Arial"/>
        <family val="2"/>
      </rPr>
      <t xml:space="preserve">  </t>
    </r>
  </si>
  <si>
    <r>
      <t>Tabell 3.7    Antal personer som fått avslag på ansökan om studiemedel fördelade efter 
                     utbildningens nivå, skolform, kön och avslagsgrund, 2003/04</t>
    </r>
    <r>
      <rPr>
        <b/>
        <vertAlign val="superscript"/>
        <sz val="10"/>
        <rFont val="Arial"/>
        <family val="2"/>
      </rPr>
      <t>1)</t>
    </r>
    <r>
      <rPr>
        <b/>
        <sz val="10"/>
        <rFont val="Arial"/>
        <family val="2"/>
      </rPr>
      <t xml:space="preserve">  </t>
    </r>
  </si>
  <si>
    <r>
      <t>Tabell 3.8a    Antal studerande som har fått studiemedel för studier på grundskole- 
                      och gymnasienivå fördelade efter kön och län</t>
    </r>
    <r>
      <rPr>
        <b/>
        <vertAlign val="superscript"/>
        <sz val="10"/>
        <rFont val="Arial"/>
        <family val="2"/>
      </rPr>
      <t>1)</t>
    </r>
    <r>
      <rPr>
        <b/>
        <sz val="10"/>
        <rFont val="Arial"/>
        <family val="2"/>
      </rPr>
      <t>, 2003/04</t>
    </r>
  </si>
  <si>
    <r>
      <t>Tabell 3.8b    Antal studerande som har fått studiemedel med 34,5 procent studiebidrag, för studier 
                      på grundskole- och gymnasienivå fördelade efter kön och län</t>
    </r>
    <r>
      <rPr>
        <b/>
        <vertAlign val="superscript"/>
        <sz val="10"/>
        <rFont val="Arial"/>
        <family val="2"/>
      </rPr>
      <t>1)</t>
    </r>
    <r>
      <rPr>
        <b/>
        <sz val="10"/>
        <rFont val="Arial"/>
        <family val="2"/>
      </rPr>
      <t>, 2003/04</t>
    </r>
  </si>
  <si>
    <r>
      <t>Tabell 3.8c    Antal studerande som har fått studiemedel med 82 procent studiebidrag för 
                      studier på grundskole- och gymnasienivå fördelade efter kön och län</t>
    </r>
    <r>
      <rPr>
        <b/>
        <vertAlign val="superscript"/>
        <sz val="10"/>
        <rFont val="Arial"/>
        <family val="2"/>
      </rPr>
      <t>1)</t>
    </r>
    <r>
      <rPr>
        <b/>
        <sz val="10"/>
        <rFont val="Arial"/>
        <family val="2"/>
      </rPr>
      <t>, 2003/04</t>
    </r>
  </si>
  <si>
    <t xml:space="preserve">Ålder
2003-12-31
</t>
  </si>
  <si>
    <t xml:space="preserve">1)   Den åldersfördelning som redovisas avser åldern vid årets slut 2003. Studiemedel med 82 procent
      bidragsandel kan beviljas tidigast fr.o.m. ingången av det kalenderår den studerande fyller 25 år.
      I åldersintervallet 20-24 återfinns personer som fyllde 25 år under 2004 och som påbörjade 
      sina studier under första halvåret 2004.
2)   Inkl. vissa gymnasiala utbildningar med annan huvudman än kommun och landsting. </t>
  </si>
  <si>
    <r>
      <t>39 300</t>
    </r>
    <r>
      <rPr>
        <vertAlign val="superscript"/>
        <sz val="8"/>
        <color indexed="9"/>
        <rFont val="Arial"/>
        <family val="2"/>
      </rPr>
      <t>0)</t>
    </r>
  </si>
  <si>
    <t>Höstterminen 2003</t>
  </si>
  <si>
    <t>Vårterminen 2004</t>
  </si>
  <si>
    <r>
      <t>Varav med följande 
avslagsmotivering</t>
    </r>
    <r>
      <rPr>
        <vertAlign val="superscript"/>
        <sz val="8.5"/>
        <rFont val="Arial"/>
        <family val="2"/>
      </rPr>
      <t>5)</t>
    </r>
  </si>
  <si>
    <r>
      <t>Antal kvinnor som fått 
avslag</t>
    </r>
    <r>
      <rPr>
        <vertAlign val="superscript"/>
        <sz val="8.5"/>
        <rFont val="Arial"/>
        <family val="2"/>
      </rPr>
      <t>4)</t>
    </r>
  </si>
  <si>
    <r>
      <t>Antal män som fått 
avslag</t>
    </r>
    <r>
      <rPr>
        <vertAlign val="superscript"/>
        <sz val="8.5"/>
        <rFont val="Arial"/>
        <family val="2"/>
      </rPr>
      <t>4)</t>
    </r>
  </si>
  <si>
    <r>
      <t>Antal personer som fått avslag</t>
    </r>
    <r>
      <rPr>
        <vertAlign val="superscript"/>
        <sz val="8.5"/>
        <rFont val="Arial"/>
        <family val="2"/>
      </rPr>
      <t>4)</t>
    </r>
  </si>
  <si>
    <t xml:space="preserve">                      Price base amount and maximum amount of financial student aid 
                      by a period of 20 weeks, higher grant                </t>
  </si>
  <si>
    <t xml:space="preserve">                  Financial student aid</t>
  </si>
  <si>
    <t xml:space="preserve">                      Price base amount and maximum amount of financial student aid 
                      by a period of 20 weeks, basic grant      </t>
  </si>
  <si>
    <t xml:space="preserve">                       Number of students receiving financial student aid by sex, 
                       type of aid, level of education and type of school, 2003/04</t>
  </si>
  <si>
    <t xml:space="preserve">                      Number of students receiving basic grant by sex, type of aid, level 
                      of education and type of school, 2003/04</t>
  </si>
  <si>
    <t xml:space="preserve">                      Number of students receiving higher grant by sex, type of aid and 
                      level of education, 2003/04 </t>
  </si>
  <si>
    <t xml:space="preserve">                      Relative share of students receiving financial student aid by age, sex, level 
                      of education and type of school, 2003/04, per cent</t>
  </si>
  <si>
    <t xml:space="preserve">                      Relative share of students receiving basic grant, by age, sex, level of education 
                      and type of school, 2003/04, per cent</t>
  </si>
  <si>
    <t xml:space="preserve">                      Relative share of students receiving higher grant, by age, sex, level of 
                      education and type of school, 2003/04</t>
  </si>
  <si>
    <t xml:space="preserve">                      Number of students receiving reduced financial student aid 
                      by level of education, activity and sex, 2003/04</t>
  </si>
  <si>
    <t xml:space="preserve">                      Number of students receiving reduced financial student aid, 
                      including the basic grant, by level of education, activity and 
                      sex, 2003/04</t>
  </si>
  <si>
    <t xml:space="preserve">                     Number of students with rejected applications for financial student aid by 
                     level of education, type of school, sex and grounds given for rejection, 2003/04</t>
  </si>
  <si>
    <t xml:space="preserve">                      Number of students receiving financial student aid for studies at compulsory 
                      school level and at upper secondary school level by sex and county, 2003/04</t>
  </si>
  <si>
    <t xml:space="preserve">                      Number of students receiving basic grant for studies at compulsory school level 
                      and at upper secondary school level by sex and county, 2003/04</t>
  </si>
  <si>
    <t xml:space="preserve">                      Number of students receiving higher grant at compulsory school level and at upper 
                      secondary school level by sex and county, 2003/04</t>
  </si>
  <si>
    <t>1)   Exkl. utlandsutbildningar.
2)   Nettoräknat antal. Studerande som läst på olika utbildningsnivåer under tidsperioden har endast räknats en gång.</t>
  </si>
  <si>
    <t>1)   Exkl. utlandsutbildningar.                                                                                                                                                                                                                                    
2)   Inkl. vissa gymnasiala utbildningar med annan huvudman än kommun och landsting samt basåret vid högskola/universitet.
3)   Andra eftergymnasiala utbildningar än högskoleutbildningar.                                                                                                                                                                                       4)   Redovisningen omfattar de avslagsbeslut där utbildningsnivån är känd.
5)   En ansökan kan avslås på flera grunder. Här redovisas några av de vanligaste orsakerna till avslag.</t>
  </si>
  <si>
    <t>1)   Beräkningen av studiemedel grundas på prisbasbeloppet enligt lagen om allmän försäkring.
2)   Avser grundlån. Under vissa omständigheter finns dessutom möjlighet att erhålla merkostnadslån 
      samt, fr.o.m. höstterminen 2001, tilläggslån. 
3)   Prisbasbeloppet = 34 400 kr. Studiemedel beräknades på ett särskilt basbelopp.</t>
  </si>
  <si>
    <t>Utbetalda belopp, mnkr</t>
  </si>
  <si>
    <t xml:space="preserve">                     Number of students receiving financial student aid and total expenditure, 
                     by sex, level of grant and type of aid, 2003/04 </t>
  </si>
  <si>
    <t>Kompletterande utbildning</t>
  </si>
  <si>
    <t xml:space="preserve">                      Number of students receiving financial student aid and students receiving only the 
                      grant element of student aid, by activity, sex and level of education, 2003/04</t>
  </si>
  <si>
    <t>1)   Exkl. utlandsutbildningar.
2)   Inkl. vissa gymnasiala utbildningar med annan huvudman än kommun och landsting samt basåret vid högskola/universitet. 
3)   Andra eftergymnasiala utbildningar än högskoleutbildningar.</t>
  </si>
  <si>
    <t xml:space="preserve">                      Number of students receiving basic grant and students receiving only the grant element 
                      of student aid, by activity, sex and level of education, 2003/04</t>
  </si>
  <si>
    <t xml:space="preserve">                      Number of students receiving higher grant and students receiving only the grant 
                      element of student aid, by activity, sex and level of education, 2003/04</t>
  </si>
  <si>
    <t>1)   Exkl. utlandsstuderande.
2)   Redovisningen innefattar de beslut om reducering som görs utifrån uppgiven inkomst 
      av den studerande. Undersökningen ingår i den officiella statistiken. Denna tabell har 
      dock inte försetts med symbolen för den officiella statistiken då uppgifterna i tabellen 
      är preliminära. Den efterkontroll som görs mot Riksskatteverkets taxeringsregister finns 
      ej med i tabellen.</t>
  </si>
  <si>
    <t xml:space="preserve">                      Number of students receiving reduced financial student aid, including
                      the higher grant, by level of education, activity and sex, 2003/04</t>
  </si>
  <si>
    <t>1)   Avser län där den studerande är folkbokförd.
2)   Inkl. vissa gymnasiala utbildningar med annan huvudman än kommun eller landsting 
     samt basåret vid högskola och unviersitet.</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</si>
</sst>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s>
  <fonts count="19">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vertAlign val="superscript"/>
      <sz val="8"/>
      <color indexed="9"/>
      <name val="Arial"/>
      <family val="2"/>
    </font>
    <font>
      <vertAlign val="superscript"/>
      <sz val="8"/>
      <name val="Arial"/>
      <family val="2"/>
    </font>
    <font>
      <b/>
      <sz val="9"/>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0">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 xfId="0" applyFont="1" applyBorder="1" applyAlignment="1">
      <alignment horizontal="left" indent="1"/>
    </xf>
    <xf numFmtId="0" fontId="3" fillId="0" borderId="1"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2"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 xfId="0" applyFont="1" applyBorder="1" applyAlignment="1">
      <alignment wrapText="1"/>
    </xf>
    <xf numFmtId="0" fontId="8" fillId="0" borderId="0" xfId="0" applyFont="1" applyBorder="1" applyAlignment="1">
      <alignment/>
    </xf>
    <xf numFmtId="0" fontId="8" fillId="0" borderId="0" xfId="0" applyFont="1" applyAlignment="1">
      <alignment horizontal="left"/>
    </xf>
    <xf numFmtId="3" fontId="8" fillId="0" borderId="0" xfId="0" applyNumberFormat="1" applyFont="1" applyAlignment="1">
      <alignment horizontal="right"/>
    </xf>
    <xf numFmtId="3" fontId="8" fillId="0" borderId="0" xfId="0" applyNumberFormat="1" applyFont="1" applyAlignment="1">
      <alignment/>
    </xf>
    <xf numFmtId="0" fontId="8" fillId="0" borderId="0" xfId="0" applyFont="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0" fontId="8" fillId="0" borderId="1" xfId="0" applyFont="1" applyBorder="1" applyAlignment="1">
      <alignment horizontal="left"/>
    </xf>
    <xf numFmtId="3" fontId="8" fillId="0" borderId="1" xfId="0" applyNumberFormat="1" applyFont="1" applyBorder="1" applyAlignment="1">
      <alignment horizontal="right"/>
    </xf>
    <xf numFmtId="3" fontId="8" fillId="0" borderId="1" xfId="0" applyNumberFormat="1" applyFont="1" applyBorder="1" applyAlignment="1">
      <alignment/>
    </xf>
    <xf numFmtId="0" fontId="8" fillId="0" borderId="2" xfId="0" applyFont="1" applyBorder="1" applyAlignment="1">
      <alignment/>
    </xf>
    <xf numFmtId="0" fontId="8" fillId="0" borderId="1" xfId="0" applyFont="1" applyBorder="1" applyAlignment="1">
      <alignment horizontal="right"/>
    </xf>
    <xf numFmtId="0" fontId="8" fillId="0" borderId="1" xfId="0" applyFont="1" applyBorder="1" applyAlignment="1">
      <alignment horizontal="right" wrapText="1"/>
    </xf>
    <xf numFmtId="0" fontId="12" fillId="0" borderId="0" xfId="0" applyFont="1" applyAlignment="1">
      <alignment/>
    </xf>
    <xf numFmtId="0" fontId="12" fillId="0" borderId="0" xfId="0" applyFont="1" applyBorder="1" applyAlignment="1">
      <alignmen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3"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3" fillId="0" borderId="0" xfId="0" applyNumberFormat="1" applyFont="1" applyAlignment="1">
      <alignment/>
    </xf>
    <xf numFmtId="3" fontId="3" fillId="0" borderId="1" xfId="0" applyNumberFormat="1" applyFont="1" applyBorder="1" applyAlignment="1">
      <alignment/>
    </xf>
    <xf numFmtId="164" fontId="8" fillId="0" borderId="0" xfId="0" applyNumberFormat="1" applyFont="1" applyBorder="1" applyAlignment="1">
      <alignment/>
    </xf>
    <xf numFmtId="164" fontId="8" fillId="0" borderId="1" xfId="0" applyNumberFormat="1" applyFont="1" applyBorder="1" applyAlignment="1">
      <alignment/>
    </xf>
    <xf numFmtId="3" fontId="3" fillId="0" borderId="0" xfId="0" applyNumberFormat="1" applyFont="1" applyBorder="1" applyAlignment="1">
      <alignment horizontal="right" wrapText="1"/>
    </xf>
    <xf numFmtId="0" fontId="14" fillId="0" borderId="0" xfId="0" applyFont="1" applyAlignment="1">
      <alignment/>
    </xf>
    <xf numFmtId="3" fontId="3" fillId="0" borderId="0" xfId="0" applyNumberFormat="1" applyFont="1" applyAlignment="1">
      <alignment horizontal="right"/>
    </xf>
    <xf numFmtId="3" fontId="0" fillId="0" borderId="0" xfId="0" applyNumberFormat="1" applyBorder="1" applyAlignment="1">
      <alignment wrapText="1"/>
    </xf>
    <xf numFmtId="3" fontId="0" fillId="0" borderId="0" xfId="0" applyNumberFormat="1" applyBorder="1" applyAlignment="1">
      <alignment/>
    </xf>
    <xf numFmtId="165" fontId="8" fillId="0" borderId="0" xfId="0" applyNumberFormat="1" applyFont="1" applyBorder="1" applyAlignment="1">
      <alignment/>
    </xf>
    <xf numFmtId="165" fontId="13" fillId="0" borderId="0" xfId="0" applyNumberFormat="1" applyFont="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2" xfId="0" applyFont="1" applyBorder="1" applyAlignment="1">
      <alignment horizontal="left"/>
    </xf>
    <xf numFmtId="0" fontId="9" fillId="0" borderId="0" xfId="0" applyFont="1" applyAlignment="1">
      <alignment horizontal="left"/>
    </xf>
    <xf numFmtId="0" fontId="9" fillId="0" borderId="1"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2" xfId="0" applyFont="1" applyBorder="1" applyAlignment="1">
      <alignment/>
    </xf>
    <xf numFmtId="0" fontId="8" fillId="0" borderId="3" xfId="0" applyFont="1" applyBorder="1" applyAlignment="1">
      <alignment/>
    </xf>
    <xf numFmtId="0" fontId="8" fillId="0" borderId="3" xfId="0" applyFont="1" applyBorder="1" applyAlignment="1">
      <alignment wrapText="1"/>
    </xf>
    <xf numFmtId="0" fontId="0" fillId="0" borderId="3" xfId="0" applyBorder="1" applyAlignment="1">
      <alignment/>
    </xf>
    <xf numFmtId="0" fontId="0" fillId="0" borderId="2" xfId="0" applyBorder="1" applyAlignment="1">
      <alignment horizontal="left"/>
    </xf>
    <xf numFmtId="0" fontId="8" fillId="0" borderId="3" xfId="0" applyFont="1" applyBorder="1" applyAlignment="1">
      <alignment horizontal="left" indent="1"/>
    </xf>
    <xf numFmtId="0" fontId="3" fillId="0" borderId="2" xfId="0" applyFont="1" applyBorder="1" applyAlignment="1">
      <alignment horizontal="right" wrapText="1"/>
    </xf>
    <xf numFmtId="0" fontId="3" fillId="0" borderId="3" xfId="0" applyFont="1" applyBorder="1" applyAlignment="1">
      <alignment horizontal="right" wrapText="1"/>
    </xf>
    <xf numFmtId="0" fontId="3" fillId="0" borderId="3" xfId="0" applyFont="1" applyBorder="1" applyAlignment="1">
      <alignment horizontal="left"/>
    </xf>
    <xf numFmtId="0" fontId="0" fillId="0" borderId="0" xfId="0" applyBorder="1" applyAlignment="1">
      <alignment horizontal="right" wrapText="1"/>
    </xf>
    <xf numFmtId="0" fontId="3" fillId="0" borderId="3" xfId="0" applyFont="1" applyBorder="1" applyAlignment="1">
      <alignment/>
    </xf>
    <xf numFmtId="0" fontId="3" fillId="0" borderId="3" xfId="0" applyFont="1" applyBorder="1" applyAlignment="1">
      <alignment wrapText="1"/>
    </xf>
    <xf numFmtId="3" fontId="3" fillId="0" borderId="3" xfId="0" applyNumberFormat="1" applyFont="1" applyBorder="1" applyAlignment="1">
      <alignment/>
    </xf>
    <xf numFmtId="0" fontId="7" fillId="0" borderId="0" xfId="0" applyFont="1" applyAlignment="1">
      <alignment horizontal="left"/>
    </xf>
    <xf numFmtId="165" fontId="8" fillId="0" borderId="1" xfId="0" applyNumberFormat="1" applyFont="1" applyBorder="1" applyAlignment="1">
      <alignment/>
    </xf>
    <xf numFmtId="3" fontId="13" fillId="0" borderId="0" xfId="0" applyNumberFormat="1" applyFont="1" applyAlignment="1">
      <alignment horizontal="right"/>
    </xf>
    <xf numFmtId="3" fontId="13" fillId="0" borderId="1" xfId="0" applyNumberFormat="1" applyFont="1" applyBorder="1" applyAlignment="1">
      <alignment/>
    </xf>
    <xf numFmtId="3" fontId="16" fillId="0" borderId="0" xfId="0" applyNumberFormat="1" applyFont="1" applyAlignment="1">
      <alignment/>
    </xf>
    <xf numFmtId="3" fontId="16" fillId="0" borderId="0" xfId="0" applyNumberFormat="1" applyFont="1" applyBorder="1" applyAlignment="1">
      <alignment/>
    </xf>
    <xf numFmtId="3" fontId="17" fillId="0" borderId="0" xfId="0" applyNumberFormat="1" applyFont="1" applyAlignment="1">
      <alignment horizontal="right"/>
    </xf>
    <xf numFmtId="3" fontId="16" fillId="0" borderId="1" xfId="0" applyNumberFormat="1" applyFont="1" applyBorder="1" applyAlignment="1">
      <alignment/>
    </xf>
    <xf numFmtId="0" fontId="3" fillId="0" borderId="3" xfId="0" applyFont="1" applyBorder="1" applyAlignment="1">
      <alignment/>
    </xf>
    <xf numFmtId="0" fontId="4" fillId="0" borderId="1" xfId="0" applyFont="1" applyBorder="1" applyAlignment="1">
      <alignment horizontal="left" wrapText="1"/>
    </xf>
    <xf numFmtId="165" fontId="16" fillId="0" borderId="0" xfId="0" applyNumberFormat="1" applyFont="1" applyAlignment="1">
      <alignment/>
    </xf>
    <xf numFmtId="0" fontId="16" fillId="0" borderId="0" xfId="0" applyFont="1" applyAlignment="1">
      <alignment horizontal="right"/>
    </xf>
    <xf numFmtId="164" fontId="16" fillId="0" borderId="0" xfId="0" applyNumberFormat="1" applyFont="1" applyAlignment="1">
      <alignment/>
    </xf>
    <xf numFmtId="0" fontId="18" fillId="0" borderId="0" xfId="0" applyFont="1" applyAlignment="1">
      <alignment/>
    </xf>
    <xf numFmtId="3" fontId="16" fillId="0" borderId="0" xfId="0" applyNumberFormat="1" applyFont="1" applyAlignment="1">
      <alignment horizontal="right"/>
    </xf>
    <xf numFmtId="0" fontId="16" fillId="0" borderId="0" xfId="0" applyFont="1" applyAlignment="1">
      <alignment/>
    </xf>
    <xf numFmtId="165" fontId="3" fillId="0" borderId="0" xfId="0" applyNumberFormat="1" applyFont="1" applyAlignment="1">
      <alignment horizontal="right"/>
    </xf>
    <xf numFmtId="0" fontId="3" fillId="0" borderId="0" xfId="0" applyFont="1" applyAlignment="1">
      <alignment horizontal="right"/>
    </xf>
    <xf numFmtId="164" fontId="3" fillId="0" borderId="0" xfId="0" applyNumberFormat="1" applyFont="1" applyAlignment="1">
      <alignment/>
    </xf>
    <xf numFmtId="1" fontId="3" fillId="0" borderId="0" xfId="0" applyNumberFormat="1" applyFont="1" applyAlignment="1">
      <alignment/>
    </xf>
    <xf numFmtId="3" fontId="7" fillId="0" borderId="0" xfId="0" applyNumberFormat="1" applyFont="1" applyAlignment="1">
      <alignment horizontal="right"/>
    </xf>
    <xf numFmtId="164" fontId="3" fillId="0" borderId="0" xfId="0" applyNumberFormat="1" applyFont="1" applyAlignment="1">
      <alignment horizontal="right"/>
    </xf>
    <xf numFmtId="3" fontId="8" fillId="0" borderId="0" xfId="0" applyNumberFormat="1" applyFont="1" applyAlignment="1">
      <alignment horizontal="right" wrapText="1"/>
    </xf>
    <xf numFmtId="0" fontId="8" fillId="0" borderId="0" xfId="0" applyFont="1" applyAlignment="1">
      <alignment horizontal="right" wrapText="1"/>
    </xf>
    <xf numFmtId="3" fontId="3" fillId="0" borderId="1" xfId="0" applyNumberFormat="1" applyFont="1" applyBorder="1" applyAlignment="1">
      <alignment horizontal="right"/>
    </xf>
    <xf numFmtId="0" fontId="8" fillId="0" borderId="2" xfId="0" applyFont="1" applyBorder="1" applyAlignment="1">
      <alignment wrapText="1"/>
    </xf>
    <xf numFmtId="0" fontId="8" fillId="0" borderId="1" xfId="0" applyFont="1" applyBorder="1" applyAlignment="1">
      <alignment/>
    </xf>
    <xf numFmtId="0" fontId="8" fillId="0" borderId="3" xfId="0" applyFont="1" applyBorder="1" applyAlignment="1">
      <alignment/>
    </xf>
    <xf numFmtId="0" fontId="8" fillId="0" borderId="2" xfId="0" applyFont="1" applyBorder="1" applyAlignment="1">
      <alignment horizontal="right" wrapText="1"/>
    </xf>
    <xf numFmtId="0" fontId="8" fillId="0" borderId="1" xfId="0" applyFont="1" applyBorder="1" applyAlignment="1">
      <alignment horizontal="right"/>
    </xf>
    <xf numFmtId="0" fontId="3" fillId="0" borderId="2" xfId="0" applyFont="1" applyBorder="1" applyAlignment="1">
      <alignment wrapText="1"/>
    </xf>
    <xf numFmtId="0" fontId="0" fillId="0" borderId="0" xfId="0" applyBorder="1" applyAlignment="1">
      <alignment/>
    </xf>
    <xf numFmtId="0" fontId="2" fillId="0" borderId="0" xfId="0" applyFont="1" applyAlignment="1">
      <alignment wrapText="1"/>
    </xf>
    <xf numFmtId="0" fontId="0" fillId="0" borderId="0" xfId="0" applyAlignment="1">
      <alignment wrapText="1"/>
    </xf>
    <xf numFmtId="0" fontId="0" fillId="0" borderId="1" xfId="0" applyFont="1" applyBorder="1" applyAlignment="1">
      <alignment wrapText="1"/>
    </xf>
    <xf numFmtId="0" fontId="0" fillId="0" borderId="1" xfId="0" applyBorder="1" applyAlignment="1">
      <alignment wrapText="1"/>
    </xf>
    <xf numFmtId="0" fontId="8" fillId="0" borderId="0" xfId="0" applyFont="1" applyBorder="1" applyAlignment="1">
      <alignment wrapText="1"/>
    </xf>
    <xf numFmtId="0" fontId="0" fillId="0" borderId="0" xfId="0" applyBorder="1" applyAlignment="1">
      <alignment wrapText="1"/>
    </xf>
    <xf numFmtId="0" fontId="8" fillId="0" borderId="0" xfId="0" applyFont="1" applyAlignment="1">
      <alignment/>
    </xf>
    <xf numFmtId="0" fontId="3" fillId="0" borderId="3" xfId="0" applyFont="1" applyBorder="1" applyAlignment="1">
      <alignment horizontal="left" wrapText="1"/>
    </xf>
    <xf numFmtId="0" fontId="3" fillId="0" borderId="3" xfId="0" applyFont="1" applyBorder="1" applyAlignment="1">
      <alignment horizontal="left"/>
    </xf>
    <xf numFmtId="0" fontId="3" fillId="0" borderId="3" xfId="0" applyFont="1" applyBorder="1" applyAlignment="1">
      <alignment wrapText="1"/>
    </xf>
    <xf numFmtId="0" fontId="0" fillId="0" borderId="3" xfId="0" applyBorder="1" applyAlignment="1">
      <alignment/>
    </xf>
    <xf numFmtId="0" fontId="0" fillId="0" borderId="2" xfId="0" applyBorder="1" applyAlignment="1">
      <alignment wrapText="1"/>
    </xf>
    <xf numFmtId="0" fontId="0" fillId="0" borderId="3" xfId="0" applyBorder="1" applyAlignment="1">
      <alignment horizontal="left"/>
    </xf>
    <xf numFmtId="0" fontId="0" fillId="0" borderId="0" xfId="0" applyAlignment="1">
      <alignment/>
    </xf>
    <xf numFmtId="0" fontId="3" fillId="0" borderId="3" xfId="0" applyFont="1" applyBorder="1" applyAlignment="1">
      <alignment/>
    </xf>
    <xf numFmtId="0" fontId="2" fillId="0" borderId="0" xfId="0" applyFont="1" applyBorder="1" applyAlignment="1">
      <alignment wrapText="1"/>
    </xf>
    <xf numFmtId="0" fontId="0" fillId="0" borderId="1" xfId="0" applyBorder="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1</xdr:col>
      <xdr:colOff>0</xdr:colOff>
      <xdr:row>24</xdr:row>
      <xdr:rowOff>276225</xdr:rowOff>
    </xdr:to>
    <xdr:pic>
      <xdr:nvPicPr>
        <xdr:cNvPr id="1" name="Picture 1"/>
        <xdr:cNvPicPr preferRelativeResize="1">
          <a:picLocks noChangeAspect="1"/>
        </xdr:cNvPicPr>
      </xdr:nvPicPr>
      <xdr:blipFill>
        <a:blip r:embed="rId1"/>
        <a:stretch>
          <a:fillRect/>
        </a:stretch>
      </xdr:blipFill>
      <xdr:spPr>
        <a:xfrm>
          <a:off x="0" y="5362575"/>
          <a:ext cx="1428750" cy="238125"/>
        </a:xfrm>
        <a:prstGeom prst="rect">
          <a:avLst/>
        </a:prstGeom>
        <a:noFill/>
        <a:ln w="9525" cmpd="sng">
          <a:noFill/>
        </a:ln>
      </xdr:spPr>
    </xdr:pic>
    <xdr:clientData/>
  </xdr:twoCellAnchor>
  <xdr:twoCellAnchor editAs="oneCell">
    <xdr:from>
      <xdr:col>0</xdr:col>
      <xdr:colOff>0</xdr:colOff>
      <xdr:row>38</xdr:row>
      <xdr:rowOff>28575</xdr:rowOff>
    </xdr:from>
    <xdr:to>
      <xdr:col>0</xdr:col>
      <xdr:colOff>1419225</xdr:colOff>
      <xdr:row>38</xdr:row>
      <xdr:rowOff>276225</xdr:rowOff>
    </xdr:to>
    <xdr:pic>
      <xdr:nvPicPr>
        <xdr:cNvPr id="2" name="Picture 2"/>
        <xdr:cNvPicPr preferRelativeResize="1">
          <a:picLocks noChangeAspect="1"/>
        </xdr:cNvPicPr>
      </xdr:nvPicPr>
      <xdr:blipFill>
        <a:blip r:embed="rId1"/>
        <a:stretch>
          <a:fillRect/>
        </a:stretch>
      </xdr:blipFill>
      <xdr:spPr>
        <a:xfrm>
          <a:off x="0" y="8972550"/>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28575</xdr:rowOff>
    </xdr:from>
    <xdr:to>
      <xdr:col>2</xdr:col>
      <xdr:colOff>0</xdr:colOff>
      <xdr:row>41</xdr:row>
      <xdr:rowOff>266700</xdr:rowOff>
    </xdr:to>
    <xdr:pic>
      <xdr:nvPicPr>
        <xdr:cNvPr id="1" name="Picture 5"/>
        <xdr:cNvPicPr preferRelativeResize="1">
          <a:picLocks noChangeAspect="1"/>
        </xdr:cNvPicPr>
      </xdr:nvPicPr>
      <xdr:blipFill>
        <a:blip r:embed="rId1"/>
        <a:stretch>
          <a:fillRect/>
        </a:stretch>
      </xdr:blipFill>
      <xdr:spPr>
        <a:xfrm>
          <a:off x="0" y="7858125"/>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38100</xdr:rowOff>
    </xdr:from>
    <xdr:to>
      <xdr:col>1</xdr:col>
      <xdr:colOff>619125</xdr:colOff>
      <xdr:row>38</xdr:row>
      <xdr:rowOff>276225</xdr:rowOff>
    </xdr:to>
    <xdr:pic>
      <xdr:nvPicPr>
        <xdr:cNvPr id="1" name="Picture 5"/>
        <xdr:cNvPicPr preferRelativeResize="1">
          <a:picLocks noChangeAspect="1"/>
        </xdr:cNvPicPr>
      </xdr:nvPicPr>
      <xdr:blipFill>
        <a:blip r:embed="rId1"/>
        <a:stretch>
          <a:fillRect/>
        </a:stretch>
      </xdr:blipFill>
      <xdr:spPr>
        <a:xfrm>
          <a:off x="0" y="73533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1</xdr:col>
      <xdr:colOff>390525</xdr:colOff>
      <xdr:row>38</xdr:row>
      <xdr:rowOff>266700</xdr:rowOff>
    </xdr:to>
    <xdr:pic>
      <xdr:nvPicPr>
        <xdr:cNvPr id="1" name="Picture 5"/>
        <xdr:cNvPicPr preferRelativeResize="1">
          <a:picLocks noChangeAspect="1"/>
        </xdr:cNvPicPr>
      </xdr:nvPicPr>
      <xdr:blipFill>
        <a:blip r:embed="rId1"/>
        <a:stretch>
          <a:fillRect/>
        </a:stretch>
      </xdr:blipFill>
      <xdr:spPr>
        <a:xfrm>
          <a:off x="0" y="8162925"/>
          <a:ext cx="1438275"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28575</xdr:rowOff>
    </xdr:from>
    <xdr:to>
      <xdr:col>0</xdr:col>
      <xdr:colOff>1409700</xdr:colOff>
      <xdr:row>50</xdr:row>
      <xdr:rowOff>266700</xdr:rowOff>
    </xdr:to>
    <xdr:pic>
      <xdr:nvPicPr>
        <xdr:cNvPr id="1" name="Picture 5"/>
        <xdr:cNvPicPr preferRelativeResize="1">
          <a:picLocks noChangeAspect="1"/>
        </xdr:cNvPicPr>
      </xdr:nvPicPr>
      <xdr:blipFill>
        <a:blip r:embed="rId1"/>
        <a:stretch>
          <a:fillRect/>
        </a:stretch>
      </xdr:blipFill>
      <xdr:spPr>
        <a:xfrm>
          <a:off x="0" y="8505825"/>
          <a:ext cx="14097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38100</xdr:rowOff>
    </xdr:from>
    <xdr:to>
      <xdr:col>1</xdr:col>
      <xdr:colOff>0</xdr:colOff>
      <xdr:row>50</xdr:row>
      <xdr:rowOff>276225</xdr:rowOff>
    </xdr:to>
    <xdr:pic>
      <xdr:nvPicPr>
        <xdr:cNvPr id="1" name="Picture 5"/>
        <xdr:cNvPicPr preferRelativeResize="1">
          <a:picLocks noChangeAspect="1"/>
        </xdr:cNvPicPr>
      </xdr:nvPicPr>
      <xdr:blipFill>
        <a:blip r:embed="rId1"/>
        <a:stretch>
          <a:fillRect/>
        </a:stretch>
      </xdr:blipFill>
      <xdr:spPr>
        <a:xfrm>
          <a:off x="0" y="8410575"/>
          <a:ext cx="1428750"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28575</xdr:rowOff>
    </xdr:from>
    <xdr:to>
      <xdr:col>1</xdr:col>
      <xdr:colOff>28575</xdr:colOff>
      <xdr:row>50</xdr:row>
      <xdr:rowOff>276225</xdr:rowOff>
    </xdr:to>
    <xdr:pic>
      <xdr:nvPicPr>
        <xdr:cNvPr id="1" name="Picture 7"/>
        <xdr:cNvPicPr preferRelativeResize="1">
          <a:picLocks noChangeAspect="1"/>
        </xdr:cNvPicPr>
      </xdr:nvPicPr>
      <xdr:blipFill>
        <a:blip r:embed="rId1"/>
        <a:stretch>
          <a:fillRect/>
        </a:stretch>
      </xdr:blipFill>
      <xdr:spPr>
        <a:xfrm>
          <a:off x="0" y="8448675"/>
          <a:ext cx="14573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28575</xdr:rowOff>
    </xdr:from>
    <xdr:to>
      <xdr:col>1</xdr:col>
      <xdr:colOff>0</xdr:colOff>
      <xdr:row>30</xdr:row>
      <xdr:rowOff>276225</xdr:rowOff>
    </xdr:to>
    <xdr:pic>
      <xdr:nvPicPr>
        <xdr:cNvPr id="1" name="Picture 6"/>
        <xdr:cNvPicPr preferRelativeResize="1">
          <a:picLocks noChangeAspect="1"/>
        </xdr:cNvPicPr>
      </xdr:nvPicPr>
      <xdr:blipFill>
        <a:blip r:embed="rId1"/>
        <a:stretch>
          <a:fillRect/>
        </a:stretch>
      </xdr:blipFill>
      <xdr:spPr>
        <a:xfrm>
          <a:off x="0" y="5476875"/>
          <a:ext cx="14287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38100</xdr:rowOff>
    </xdr:from>
    <xdr:to>
      <xdr:col>0</xdr:col>
      <xdr:colOff>1419225</xdr:colOff>
      <xdr:row>26</xdr:row>
      <xdr:rowOff>276225</xdr:rowOff>
    </xdr:to>
    <xdr:pic>
      <xdr:nvPicPr>
        <xdr:cNvPr id="1" name="Picture 5"/>
        <xdr:cNvPicPr preferRelativeResize="1">
          <a:picLocks noChangeAspect="1"/>
        </xdr:cNvPicPr>
      </xdr:nvPicPr>
      <xdr:blipFill>
        <a:blip r:embed="rId1"/>
        <a:stretch>
          <a:fillRect/>
        </a:stretch>
      </xdr:blipFill>
      <xdr:spPr>
        <a:xfrm>
          <a:off x="0" y="501015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38100</xdr:rowOff>
    </xdr:from>
    <xdr:to>
      <xdr:col>0</xdr:col>
      <xdr:colOff>1419225</xdr:colOff>
      <xdr:row>26</xdr:row>
      <xdr:rowOff>276225</xdr:rowOff>
    </xdr:to>
    <xdr:pic>
      <xdr:nvPicPr>
        <xdr:cNvPr id="1" name="Picture 6"/>
        <xdr:cNvPicPr preferRelativeResize="1">
          <a:picLocks noChangeAspect="1"/>
        </xdr:cNvPicPr>
      </xdr:nvPicPr>
      <xdr:blipFill>
        <a:blip r:embed="rId1"/>
        <a:stretch>
          <a:fillRect/>
        </a:stretch>
      </xdr:blipFill>
      <xdr:spPr>
        <a:xfrm>
          <a:off x="0" y="4953000"/>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28575</xdr:rowOff>
    </xdr:from>
    <xdr:to>
      <xdr:col>1</xdr:col>
      <xdr:colOff>0</xdr:colOff>
      <xdr:row>21</xdr:row>
      <xdr:rowOff>276225</xdr:rowOff>
    </xdr:to>
    <xdr:pic>
      <xdr:nvPicPr>
        <xdr:cNvPr id="1" name="Picture 6"/>
        <xdr:cNvPicPr preferRelativeResize="1">
          <a:picLocks noChangeAspect="1"/>
        </xdr:cNvPicPr>
      </xdr:nvPicPr>
      <xdr:blipFill>
        <a:blip r:embed="rId1"/>
        <a:stretch>
          <a:fillRect/>
        </a:stretch>
      </xdr:blipFill>
      <xdr:spPr>
        <a:xfrm>
          <a:off x="0" y="4114800"/>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38100</xdr:rowOff>
    </xdr:from>
    <xdr:to>
      <xdr:col>0</xdr:col>
      <xdr:colOff>1419225</xdr:colOff>
      <xdr:row>29</xdr:row>
      <xdr:rowOff>276225</xdr:rowOff>
    </xdr:to>
    <xdr:pic>
      <xdr:nvPicPr>
        <xdr:cNvPr id="1" name="Picture 6"/>
        <xdr:cNvPicPr preferRelativeResize="1">
          <a:picLocks noChangeAspect="1"/>
        </xdr:cNvPicPr>
      </xdr:nvPicPr>
      <xdr:blipFill>
        <a:blip r:embed="rId1"/>
        <a:stretch>
          <a:fillRect/>
        </a:stretch>
      </xdr:blipFill>
      <xdr:spPr>
        <a:xfrm>
          <a:off x="0" y="6210300"/>
          <a:ext cx="14192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28575</xdr:rowOff>
    </xdr:from>
    <xdr:to>
      <xdr:col>0</xdr:col>
      <xdr:colOff>1419225</xdr:colOff>
      <xdr:row>29</xdr:row>
      <xdr:rowOff>276225</xdr:rowOff>
    </xdr:to>
    <xdr:pic>
      <xdr:nvPicPr>
        <xdr:cNvPr id="1" name="Picture 5"/>
        <xdr:cNvPicPr preferRelativeResize="1">
          <a:picLocks noChangeAspect="1"/>
        </xdr:cNvPicPr>
      </xdr:nvPicPr>
      <xdr:blipFill>
        <a:blip r:embed="rId1"/>
        <a:stretch>
          <a:fillRect/>
        </a:stretch>
      </xdr:blipFill>
      <xdr:spPr>
        <a:xfrm>
          <a:off x="9525" y="6276975"/>
          <a:ext cx="14097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28575</xdr:rowOff>
    </xdr:from>
    <xdr:to>
      <xdr:col>1</xdr:col>
      <xdr:colOff>0</xdr:colOff>
      <xdr:row>29</xdr:row>
      <xdr:rowOff>276225</xdr:rowOff>
    </xdr:to>
    <xdr:pic>
      <xdr:nvPicPr>
        <xdr:cNvPr id="1" name="Picture 5"/>
        <xdr:cNvPicPr preferRelativeResize="1">
          <a:picLocks noChangeAspect="1"/>
        </xdr:cNvPicPr>
      </xdr:nvPicPr>
      <xdr:blipFill>
        <a:blip r:embed="rId1"/>
        <a:stretch>
          <a:fillRect/>
        </a:stretch>
      </xdr:blipFill>
      <xdr:spPr>
        <a:xfrm>
          <a:off x="0" y="6296025"/>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38100</xdr:rowOff>
    </xdr:from>
    <xdr:to>
      <xdr:col>2</xdr:col>
      <xdr:colOff>0</xdr:colOff>
      <xdr:row>41</xdr:row>
      <xdr:rowOff>276225</xdr:rowOff>
    </xdr:to>
    <xdr:pic>
      <xdr:nvPicPr>
        <xdr:cNvPr id="1" name="Picture 5"/>
        <xdr:cNvPicPr preferRelativeResize="1">
          <a:picLocks noChangeAspect="1"/>
        </xdr:cNvPicPr>
      </xdr:nvPicPr>
      <xdr:blipFill>
        <a:blip r:embed="rId1"/>
        <a:stretch>
          <a:fillRect/>
        </a:stretch>
      </xdr:blipFill>
      <xdr:spPr>
        <a:xfrm>
          <a:off x="0" y="7848600"/>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2"/>
  <sheetViews>
    <sheetView tabSelected="1" workbookViewId="0" topLeftCell="A1">
      <selection activeCell="M19" sqref="L19:M19"/>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9.57421875" style="0" customWidth="1"/>
    <col min="6" max="6" width="10.140625" style="0" customWidth="1"/>
    <col min="8" max="8" width="1.7109375" style="0" customWidth="1"/>
    <col min="9" max="9" width="11.421875" style="0" customWidth="1"/>
  </cols>
  <sheetData>
    <row r="1" ht="15.75" customHeight="1">
      <c r="A1" s="27" t="s">
        <v>139</v>
      </c>
    </row>
    <row r="2" ht="20.25" customHeight="1">
      <c r="A2" s="72" t="s">
        <v>204</v>
      </c>
    </row>
    <row r="4" spans="1:9" ht="26.25" customHeight="1">
      <c r="A4" s="133" t="s">
        <v>140</v>
      </c>
      <c r="B4" s="134"/>
      <c r="C4" s="134"/>
      <c r="D4" s="134"/>
      <c r="E4" s="134"/>
      <c r="F4" s="134"/>
      <c r="G4" s="134"/>
      <c r="H4" s="134"/>
      <c r="I4" s="134"/>
    </row>
    <row r="5" spans="1:9" ht="7.5" customHeight="1">
      <c r="A5" s="86"/>
      <c r="B5" s="87"/>
      <c r="C5" s="87"/>
      <c r="D5" s="87"/>
      <c r="E5" s="87"/>
      <c r="F5" s="87"/>
      <c r="G5" s="87"/>
      <c r="H5" s="87"/>
      <c r="I5" s="87"/>
    </row>
    <row r="6" spans="1:11" ht="26.25" customHeight="1">
      <c r="A6" s="135" t="s">
        <v>205</v>
      </c>
      <c r="B6" s="136"/>
      <c r="C6" s="136"/>
      <c r="D6" s="136"/>
      <c r="E6" s="136"/>
      <c r="F6" s="136"/>
      <c r="G6" s="136"/>
      <c r="H6" s="136"/>
      <c r="I6" s="136"/>
      <c r="J6" s="23"/>
      <c r="K6" s="23"/>
    </row>
    <row r="7" spans="1:9" ht="22.5" customHeight="1">
      <c r="A7" s="25" t="s">
        <v>0</v>
      </c>
      <c r="B7" s="50" t="s">
        <v>42</v>
      </c>
      <c r="C7" s="50"/>
      <c r="D7" s="126" t="s">
        <v>62</v>
      </c>
      <c r="E7" s="128" t="s">
        <v>1</v>
      </c>
      <c r="F7" s="128"/>
      <c r="G7" s="128"/>
      <c r="H7" s="88"/>
      <c r="I7" s="129" t="s">
        <v>2</v>
      </c>
    </row>
    <row r="8" spans="1:9" ht="21.75" customHeight="1">
      <c r="A8" s="32"/>
      <c r="B8" s="32"/>
      <c r="C8" s="32"/>
      <c r="D8" s="127"/>
      <c r="E8" s="51" t="s">
        <v>3</v>
      </c>
      <c r="F8" s="51" t="s">
        <v>88</v>
      </c>
      <c r="G8" s="52" t="s">
        <v>4</v>
      </c>
      <c r="H8" s="52"/>
      <c r="I8" s="130"/>
    </row>
    <row r="9" spans="1:9" ht="18.75" customHeight="1">
      <c r="A9" s="28" t="s">
        <v>5</v>
      </c>
      <c r="B9" s="40">
        <v>1991</v>
      </c>
      <c r="C9" s="40"/>
      <c r="D9" s="41" t="s">
        <v>52</v>
      </c>
      <c r="E9" s="42">
        <v>8579</v>
      </c>
      <c r="F9" s="42">
        <v>20401</v>
      </c>
      <c r="G9" s="42">
        <v>28980</v>
      </c>
      <c r="H9" s="42"/>
      <c r="I9" s="28">
        <v>29.5</v>
      </c>
    </row>
    <row r="10" spans="1:9" ht="16.5" customHeight="1">
      <c r="A10" s="28" t="s">
        <v>5</v>
      </c>
      <c r="B10" s="40">
        <v>1992</v>
      </c>
      <c r="C10" s="40"/>
      <c r="D10" s="41" t="s">
        <v>53</v>
      </c>
      <c r="E10" s="42">
        <v>8978</v>
      </c>
      <c r="F10" s="42">
        <v>21352</v>
      </c>
      <c r="G10" s="42">
        <v>30330</v>
      </c>
      <c r="H10" s="42"/>
      <c r="I10" s="28">
        <v>29.5</v>
      </c>
    </row>
    <row r="11" spans="1:9" ht="16.5" customHeight="1">
      <c r="A11" s="28" t="s">
        <v>6</v>
      </c>
      <c r="B11" s="40">
        <v>1993</v>
      </c>
      <c r="C11" s="40"/>
      <c r="D11" s="43" t="s">
        <v>89</v>
      </c>
      <c r="E11" s="42">
        <v>8981</v>
      </c>
      <c r="F11" s="42">
        <v>21360</v>
      </c>
      <c r="G11" s="42">
        <v>30341</v>
      </c>
      <c r="H11" s="42"/>
      <c r="I11" s="28">
        <v>29.5</v>
      </c>
    </row>
    <row r="12" spans="1:9" ht="16.5" customHeight="1">
      <c r="A12" s="28" t="s">
        <v>7</v>
      </c>
      <c r="B12" s="40">
        <v>1993</v>
      </c>
      <c r="C12" s="40"/>
      <c r="D12" s="41" t="s">
        <v>54</v>
      </c>
      <c r="E12" s="42">
        <v>8391</v>
      </c>
      <c r="F12" s="42">
        <v>21795</v>
      </c>
      <c r="G12" s="42">
        <v>30186</v>
      </c>
      <c r="H12" s="42"/>
      <c r="I12" s="28">
        <v>27.8</v>
      </c>
    </row>
    <row r="13" spans="1:9" ht="16.5" customHeight="1">
      <c r="A13" s="28" t="s">
        <v>5</v>
      </c>
      <c r="B13" s="40">
        <v>1994</v>
      </c>
      <c r="C13" s="40"/>
      <c r="D13" s="41" t="s">
        <v>55</v>
      </c>
      <c r="E13" s="42">
        <v>8586</v>
      </c>
      <c r="F13" s="42">
        <v>22302</v>
      </c>
      <c r="G13" s="42">
        <v>30888</v>
      </c>
      <c r="H13" s="42"/>
      <c r="I13" s="28">
        <v>27.8</v>
      </c>
    </row>
    <row r="14" spans="1:9" ht="16.5" customHeight="1">
      <c r="A14" s="28" t="s">
        <v>5</v>
      </c>
      <c r="B14" s="40">
        <v>1995</v>
      </c>
      <c r="C14" s="40"/>
      <c r="D14" s="41" t="s">
        <v>56</v>
      </c>
      <c r="E14" s="42">
        <v>8707</v>
      </c>
      <c r="F14" s="42">
        <v>22619</v>
      </c>
      <c r="G14" s="42">
        <v>31326</v>
      </c>
      <c r="H14" s="42"/>
      <c r="I14" s="28">
        <v>27.8</v>
      </c>
    </row>
    <row r="15" spans="1:9" ht="16.5" customHeight="1">
      <c r="A15" s="28" t="s">
        <v>5</v>
      </c>
      <c r="B15" s="40">
        <v>1996</v>
      </c>
      <c r="C15" s="40"/>
      <c r="D15" s="41" t="s">
        <v>57</v>
      </c>
      <c r="E15" s="42">
        <v>8829</v>
      </c>
      <c r="F15" s="42">
        <v>22936</v>
      </c>
      <c r="G15" s="42">
        <v>31765</v>
      </c>
      <c r="H15" s="42"/>
      <c r="I15" s="28">
        <v>27.8</v>
      </c>
    </row>
    <row r="16" spans="1:9" ht="16.5" customHeight="1">
      <c r="A16" s="28" t="s">
        <v>5</v>
      </c>
      <c r="B16" s="40">
        <v>1997</v>
      </c>
      <c r="C16" s="40"/>
      <c r="D16" s="41" t="s">
        <v>58</v>
      </c>
      <c r="E16" s="42">
        <v>8854</v>
      </c>
      <c r="F16" s="42">
        <v>22999</v>
      </c>
      <c r="G16" s="42">
        <v>31853</v>
      </c>
      <c r="H16" s="42"/>
      <c r="I16" s="28">
        <v>27.8</v>
      </c>
    </row>
    <row r="17" spans="1:9" ht="16.5" customHeight="1">
      <c r="A17" s="28" t="s">
        <v>5</v>
      </c>
      <c r="B17" s="40">
        <v>1998</v>
      </c>
      <c r="C17" s="40"/>
      <c r="D17" s="41" t="s">
        <v>59</v>
      </c>
      <c r="E17" s="42">
        <v>8878</v>
      </c>
      <c r="F17" s="42">
        <v>23063</v>
      </c>
      <c r="G17" s="42">
        <v>31941</v>
      </c>
      <c r="H17" s="42"/>
      <c r="I17" s="28">
        <v>27.8</v>
      </c>
    </row>
    <row r="18" spans="1:9" ht="16.5" customHeight="1">
      <c r="A18" s="28" t="s">
        <v>8</v>
      </c>
      <c r="B18" s="40">
        <v>1999</v>
      </c>
      <c r="C18" s="40"/>
      <c r="D18" s="41" t="s">
        <v>59</v>
      </c>
      <c r="E18" s="42">
        <v>8878</v>
      </c>
      <c r="F18" s="42">
        <v>23063</v>
      </c>
      <c r="G18" s="42">
        <v>31941</v>
      </c>
      <c r="H18" s="42"/>
      <c r="I18" s="28">
        <v>27.8</v>
      </c>
    </row>
    <row r="19" spans="1:9" ht="16.5" customHeight="1">
      <c r="A19" s="28" t="s">
        <v>8</v>
      </c>
      <c r="B19" s="40">
        <v>2000</v>
      </c>
      <c r="C19" s="40"/>
      <c r="D19" s="44" t="s">
        <v>60</v>
      </c>
      <c r="E19" s="42">
        <v>8927</v>
      </c>
      <c r="F19" s="42">
        <v>23189</v>
      </c>
      <c r="G19" s="42">
        <v>32116</v>
      </c>
      <c r="H19" s="42"/>
      <c r="I19" s="28">
        <v>27.8</v>
      </c>
    </row>
    <row r="20" spans="1:9" ht="16.5" customHeight="1">
      <c r="A20" s="39" t="s">
        <v>6</v>
      </c>
      <c r="B20" s="45">
        <v>2001</v>
      </c>
      <c r="C20" s="45"/>
      <c r="D20" s="44" t="s">
        <v>61</v>
      </c>
      <c r="E20" s="46">
        <v>9000</v>
      </c>
      <c r="F20" s="46">
        <v>23379</v>
      </c>
      <c r="G20" s="46">
        <v>32379</v>
      </c>
      <c r="H20" s="46"/>
      <c r="I20" s="39">
        <v>27.8</v>
      </c>
    </row>
    <row r="21" spans="1:9" ht="16.5" customHeight="1">
      <c r="A21" s="28" t="s">
        <v>7</v>
      </c>
      <c r="B21" s="40">
        <v>2001</v>
      </c>
      <c r="C21" s="40"/>
      <c r="D21" s="44" t="s">
        <v>61</v>
      </c>
      <c r="E21" s="42">
        <v>11140</v>
      </c>
      <c r="F21" s="42">
        <v>21240</v>
      </c>
      <c r="G21" s="42">
        <v>32380</v>
      </c>
      <c r="H21" s="42"/>
      <c r="I21" s="28">
        <v>34.5</v>
      </c>
    </row>
    <row r="22" spans="1:9" ht="16.5" customHeight="1">
      <c r="A22" s="39" t="s">
        <v>5</v>
      </c>
      <c r="B22" s="45">
        <v>2002</v>
      </c>
      <c r="C22" s="45"/>
      <c r="D22" s="44" t="s">
        <v>81</v>
      </c>
      <c r="E22" s="46">
        <v>11440</v>
      </c>
      <c r="F22" s="46">
        <v>21820</v>
      </c>
      <c r="G22" s="46">
        <v>33260</v>
      </c>
      <c r="H22" s="46"/>
      <c r="I22" s="39">
        <v>34.5</v>
      </c>
    </row>
    <row r="23" spans="1:9" ht="16.5" customHeight="1">
      <c r="A23" s="39" t="s">
        <v>5</v>
      </c>
      <c r="B23" s="45">
        <v>2003</v>
      </c>
      <c r="C23" s="45"/>
      <c r="D23" s="44" t="s">
        <v>135</v>
      </c>
      <c r="E23" s="46">
        <v>11640</v>
      </c>
      <c r="F23" s="46">
        <v>22240</v>
      </c>
      <c r="G23" s="46">
        <v>33880</v>
      </c>
      <c r="H23" s="46"/>
      <c r="I23" s="39">
        <v>34.5</v>
      </c>
    </row>
    <row r="24" spans="1:11" ht="16.5" customHeight="1">
      <c r="A24" s="32" t="s">
        <v>5</v>
      </c>
      <c r="B24" s="47">
        <v>2004</v>
      </c>
      <c r="C24" s="47"/>
      <c r="D24" s="48" t="s">
        <v>196</v>
      </c>
      <c r="E24" s="49">
        <v>11860</v>
      </c>
      <c r="F24" s="49">
        <v>22640</v>
      </c>
      <c r="G24" s="49">
        <v>34500</v>
      </c>
      <c r="H24" s="49"/>
      <c r="I24" s="32">
        <v>34.5</v>
      </c>
      <c r="J24" s="6"/>
      <c r="K24" s="6"/>
    </row>
    <row r="25" spans="1:11" ht="24" customHeight="1">
      <c r="A25" s="32"/>
      <c r="B25" s="45"/>
      <c r="C25" s="45"/>
      <c r="D25" s="44"/>
      <c r="E25" s="46"/>
      <c r="F25" s="46"/>
      <c r="G25" s="46"/>
      <c r="H25" s="46"/>
      <c r="I25" s="39"/>
      <c r="J25" s="6"/>
      <c r="K25" s="6"/>
    </row>
    <row r="26" spans="1:11" ht="48" customHeight="1">
      <c r="A26" s="137" t="s">
        <v>220</v>
      </c>
      <c r="B26" s="138"/>
      <c r="C26" s="138"/>
      <c r="D26" s="138"/>
      <c r="E26" s="138"/>
      <c r="F26" s="138"/>
      <c r="G26" s="138"/>
      <c r="H26" s="138"/>
      <c r="I26" s="138"/>
      <c r="J26" s="26"/>
      <c r="K26" s="26"/>
    </row>
    <row r="30" spans="1:9" ht="27.75" customHeight="1">
      <c r="A30" s="133" t="s">
        <v>141</v>
      </c>
      <c r="B30" s="134"/>
      <c r="C30" s="134"/>
      <c r="D30" s="134"/>
      <c r="E30" s="134"/>
      <c r="F30" s="134"/>
      <c r="G30" s="134"/>
      <c r="H30" s="134"/>
      <c r="I30" s="134"/>
    </row>
    <row r="31" spans="1:9" ht="7.5" customHeight="1">
      <c r="A31" s="86"/>
      <c r="B31" s="87"/>
      <c r="C31" s="87"/>
      <c r="D31" s="87"/>
      <c r="E31" s="87"/>
      <c r="F31" s="87"/>
      <c r="G31" s="87"/>
      <c r="H31" s="87"/>
      <c r="I31" s="87"/>
    </row>
    <row r="32" spans="1:11" ht="26.25" customHeight="1">
      <c r="A32" s="135" t="s">
        <v>203</v>
      </c>
      <c r="B32" s="136"/>
      <c r="C32" s="136"/>
      <c r="D32" s="136"/>
      <c r="E32" s="136"/>
      <c r="F32" s="136"/>
      <c r="G32" s="136"/>
      <c r="H32" s="136"/>
      <c r="I32" s="136"/>
      <c r="J32" s="6"/>
      <c r="K32" s="6"/>
    </row>
    <row r="33" spans="1:11" ht="24" customHeight="1">
      <c r="A33" s="25" t="s">
        <v>0</v>
      </c>
      <c r="B33" s="50" t="s">
        <v>42</v>
      </c>
      <c r="C33" s="50"/>
      <c r="D33" s="126" t="s">
        <v>62</v>
      </c>
      <c r="E33" s="128" t="s">
        <v>1</v>
      </c>
      <c r="F33" s="128"/>
      <c r="G33" s="128"/>
      <c r="H33" s="88"/>
      <c r="I33" s="129" t="s">
        <v>2</v>
      </c>
      <c r="J33" s="18"/>
      <c r="K33" s="18"/>
    </row>
    <row r="34" spans="1:9" ht="21" customHeight="1">
      <c r="A34" s="32"/>
      <c r="B34" s="32"/>
      <c r="C34" s="32"/>
      <c r="D34" s="127"/>
      <c r="E34" s="51" t="s">
        <v>3</v>
      </c>
      <c r="F34" s="51" t="s">
        <v>88</v>
      </c>
      <c r="G34" s="52" t="s">
        <v>4</v>
      </c>
      <c r="H34" s="52"/>
      <c r="I34" s="130"/>
    </row>
    <row r="35" spans="1:9" ht="18.75" customHeight="1">
      <c r="A35" s="39" t="s">
        <v>34</v>
      </c>
      <c r="B35" s="45">
        <v>2001</v>
      </c>
      <c r="C35" s="45"/>
      <c r="D35" s="44" t="s">
        <v>61</v>
      </c>
      <c r="E35" s="46">
        <v>26560</v>
      </c>
      <c r="F35" s="46">
        <v>5820</v>
      </c>
      <c r="G35" s="46">
        <v>32380</v>
      </c>
      <c r="H35" s="46"/>
      <c r="I35" s="69">
        <v>82</v>
      </c>
    </row>
    <row r="36" spans="1:9" ht="16.5" customHeight="1">
      <c r="A36" s="39" t="s">
        <v>5</v>
      </c>
      <c r="B36" s="45">
        <v>2002</v>
      </c>
      <c r="C36" s="45"/>
      <c r="D36" s="44" t="s">
        <v>81</v>
      </c>
      <c r="E36" s="46">
        <v>27280</v>
      </c>
      <c r="F36" s="46">
        <v>5980</v>
      </c>
      <c r="G36" s="46">
        <v>33260</v>
      </c>
      <c r="H36" s="46"/>
      <c r="I36" s="69">
        <v>82</v>
      </c>
    </row>
    <row r="37" spans="1:9" ht="16.5" customHeight="1">
      <c r="A37" s="39" t="s">
        <v>5</v>
      </c>
      <c r="B37" s="45">
        <v>2003</v>
      </c>
      <c r="C37" s="45"/>
      <c r="D37" s="44" t="s">
        <v>135</v>
      </c>
      <c r="E37" s="46">
        <v>27780</v>
      </c>
      <c r="F37" s="46">
        <v>6100</v>
      </c>
      <c r="G37" s="46">
        <v>33880</v>
      </c>
      <c r="H37" s="46"/>
      <c r="I37" s="69">
        <v>82</v>
      </c>
    </row>
    <row r="38" spans="1:9" ht="16.5" customHeight="1">
      <c r="A38" s="32" t="s">
        <v>5</v>
      </c>
      <c r="B38" s="47">
        <v>2004</v>
      </c>
      <c r="C38" s="47"/>
      <c r="D38" s="48" t="s">
        <v>196</v>
      </c>
      <c r="E38" s="49">
        <v>28280</v>
      </c>
      <c r="F38" s="49">
        <v>6220</v>
      </c>
      <c r="G38" s="49">
        <v>34500</v>
      </c>
      <c r="H38" s="49"/>
      <c r="I38" s="70">
        <v>82</v>
      </c>
    </row>
    <row r="39" spans="1:9" ht="24" customHeight="1">
      <c r="A39" s="39"/>
      <c r="B39" s="45"/>
      <c r="C39" s="45"/>
      <c r="D39" s="44"/>
      <c r="E39" s="46"/>
      <c r="F39" s="46"/>
      <c r="G39" s="46"/>
      <c r="H39" s="46"/>
      <c r="I39" s="69"/>
    </row>
    <row r="40" spans="1:12" ht="36.75" customHeight="1">
      <c r="A40" s="131" t="s">
        <v>105</v>
      </c>
      <c r="B40" s="132"/>
      <c r="C40" s="132"/>
      <c r="D40" s="132"/>
      <c r="E40" s="132"/>
      <c r="F40" s="132"/>
      <c r="G40" s="132"/>
      <c r="H40" s="132"/>
      <c r="I40" s="132"/>
      <c r="J40" s="17"/>
      <c r="K40" s="17"/>
      <c r="L40" s="16"/>
    </row>
    <row r="41" spans="1:8" ht="12.75" customHeight="1">
      <c r="A41" s="28"/>
      <c r="B41" s="28"/>
      <c r="C41" s="28"/>
      <c r="D41" s="28"/>
      <c r="E41" s="28"/>
      <c r="F41" s="28"/>
      <c r="G41" s="28"/>
      <c r="H41" s="28"/>
    </row>
    <row r="42" ht="12.75">
      <c r="A42" s="28"/>
    </row>
  </sheetData>
  <mergeCells count="12">
    <mergeCell ref="A30:I30"/>
    <mergeCell ref="A32:I32"/>
    <mergeCell ref="I7:I8"/>
    <mergeCell ref="A4:I4"/>
    <mergeCell ref="A6:I6"/>
    <mergeCell ref="D7:D8"/>
    <mergeCell ref="E7:G7"/>
    <mergeCell ref="A26:I26"/>
    <mergeCell ref="D33:D34"/>
    <mergeCell ref="E33:G33"/>
    <mergeCell ref="I33:I34"/>
    <mergeCell ref="A40:I40"/>
  </mergeCells>
  <printOptions/>
  <pageMargins left="0.7874015748031497" right="0.3937007874015748" top="0.984251968503937" bottom="0.3937007874015748" header="0.5118110236220472" footer="0.5118110236220472"/>
  <pageSetup firstPageNumber="32" useFirstPageNumber="1" horizontalDpi="600" verticalDpi="600" orientation="portrait" paperSize="9" r:id="rId2"/>
  <headerFooter alignWithMargins="0">
    <oddHeader>&amp;R&amp;P</oddHeader>
  </headerFooter>
  <drawing r:id="rId1"/>
</worksheet>
</file>

<file path=xl/worksheets/sheet10.xml><?xml version="1.0" encoding="utf-8"?>
<worksheet xmlns="http://schemas.openxmlformats.org/spreadsheetml/2006/main" xmlns:r="http://schemas.openxmlformats.org/officeDocument/2006/relationships">
  <dimension ref="A1:M53"/>
  <sheetViews>
    <sheetView workbookViewId="0" topLeftCell="A25">
      <selection activeCell="M19" sqref="L19:M19"/>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7.140625" style="0" customWidth="1"/>
    <col min="6" max="6" width="7.57421875" style="0" customWidth="1"/>
    <col min="8" max="8" width="1.7109375" style="0" customWidth="1"/>
    <col min="9" max="9" width="8.57421875" style="0" customWidth="1"/>
    <col min="10" max="10" width="8.00390625" style="0" customWidth="1"/>
    <col min="11" max="11" width="7.57421875" style="0" customWidth="1"/>
    <col min="12" max="12" width="9.421875" style="0" customWidth="1"/>
  </cols>
  <sheetData>
    <row r="1" spans="1:12" ht="27" customHeight="1">
      <c r="A1" s="133" t="s">
        <v>185</v>
      </c>
      <c r="B1" s="134"/>
      <c r="C1" s="134"/>
      <c r="D1" s="134"/>
      <c r="E1" s="134"/>
      <c r="F1" s="134"/>
      <c r="G1" s="134"/>
      <c r="H1" s="134"/>
      <c r="I1" s="134"/>
      <c r="J1" s="134"/>
      <c r="K1" s="134"/>
      <c r="L1" s="134"/>
    </row>
    <row r="2" spans="1:12" ht="6.75" customHeight="1">
      <c r="A2" s="86"/>
      <c r="B2" s="87"/>
      <c r="C2" s="87"/>
      <c r="D2" s="87"/>
      <c r="E2" s="87"/>
      <c r="F2" s="87"/>
      <c r="G2" s="87"/>
      <c r="H2" s="87"/>
      <c r="I2" s="87"/>
      <c r="J2" s="87"/>
      <c r="K2" s="87"/>
      <c r="L2" s="87"/>
    </row>
    <row r="3" spans="1:12" ht="27" customHeight="1">
      <c r="A3" s="138" t="s">
        <v>210</v>
      </c>
      <c r="B3" s="138"/>
      <c r="C3" s="138"/>
      <c r="D3" s="138"/>
      <c r="E3" s="138"/>
      <c r="F3" s="138"/>
      <c r="G3" s="138"/>
      <c r="H3" s="138"/>
      <c r="I3" s="138"/>
      <c r="J3" s="138"/>
      <c r="K3" s="138"/>
      <c r="L3" s="138"/>
    </row>
    <row r="4" spans="1:13" ht="25.5" customHeight="1">
      <c r="A4" s="82" t="s">
        <v>166</v>
      </c>
      <c r="B4" s="95" t="s">
        <v>94</v>
      </c>
      <c r="C4" s="92"/>
      <c r="D4" s="140" t="s">
        <v>97</v>
      </c>
      <c r="E4" s="141"/>
      <c r="F4" s="141"/>
      <c r="G4" s="141"/>
      <c r="H4" s="82"/>
      <c r="I4" s="140" t="s">
        <v>98</v>
      </c>
      <c r="J4" s="141"/>
      <c r="K4" s="141"/>
      <c r="L4" s="141"/>
      <c r="M4" s="37"/>
    </row>
    <row r="5" spans="1:13" ht="50.25" customHeight="1">
      <c r="A5" s="5" t="s">
        <v>194</v>
      </c>
      <c r="B5" s="10" t="s">
        <v>154</v>
      </c>
      <c r="C5" s="10"/>
      <c r="D5" s="10" t="s">
        <v>102</v>
      </c>
      <c r="E5" s="10" t="s">
        <v>155</v>
      </c>
      <c r="F5" s="10" t="s">
        <v>13</v>
      </c>
      <c r="G5" s="10" t="s">
        <v>77</v>
      </c>
      <c r="H5" s="10"/>
      <c r="I5" s="10" t="s">
        <v>82</v>
      </c>
      <c r="J5" s="10" t="s">
        <v>14</v>
      </c>
      <c r="K5" s="10" t="s">
        <v>153</v>
      </c>
      <c r="L5" s="10" t="s">
        <v>72</v>
      </c>
      <c r="M5" s="20"/>
    </row>
    <row r="6" spans="1:13" ht="18.75" customHeight="1">
      <c r="A6" s="14" t="s">
        <v>17</v>
      </c>
      <c r="B6" s="7"/>
      <c r="C6" s="7"/>
      <c r="D6" s="4"/>
      <c r="E6" s="4"/>
      <c r="F6" s="4"/>
      <c r="G6" s="4"/>
      <c r="H6" s="4"/>
      <c r="I6" s="7"/>
      <c r="J6" s="7"/>
      <c r="K6" s="7"/>
      <c r="L6" s="7"/>
      <c r="M6" s="7"/>
    </row>
    <row r="7" spans="1:13" ht="12.75">
      <c r="A7" s="13" t="s">
        <v>27</v>
      </c>
      <c r="B7" s="73" t="s">
        <v>83</v>
      </c>
      <c r="C7" s="115"/>
      <c r="D7" s="4">
        <v>5</v>
      </c>
      <c r="E7" s="117">
        <v>0</v>
      </c>
      <c r="F7" s="73">
        <v>0</v>
      </c>
      <c r="G7" s="4">
        <v>1</v>
      </c>
      <c r="H7" s="105"/>
      <c r="I7" s="4">
        <v>4</v>
      </c>
      <c r="J7" s="73" t="s">
        <v>83</v>
      </c>
      <c r="K7" s="4">
        <v>3</v>
      </c>
      <c r="L7" s="4">
        <v>4</v>
      </c>
      <c r="M7" s="4"/>
    </row>
    <row r="8" spans="1:13" ht="12.75">
      <c r="A8" s="3" t="s">
        <v>28</v>
      </c>
      <c r="B8" s="4">
        <v>49</v>
      </c>
      <c r="C8" s="105"/>
      <c r="D8" s="4">
        <v>78</v>
      </c>
      <c r="E8" s="4">
        <v>80</v>
      </c>
      <c r="F8" s="4">
        <v>69</v>
      </c>
      <c r="G8" s="4">
        <v>69</v>
      </c>
      <c r="H8" s="105"/>
      <c r="I8" s="4">
        <v>48</v>
      </c>
      <c r="J8" s="4">
        <v>17</v>
      </c>
      <c r="K8" s="4">
        <v>37</v>
      </c>
      <c r="L8" s="4">
        <v>48</v>
      </c>
      <c r="M8" s="4"/>
    </row>
    <row r="9" spans="1:13" ht="12.75">
      <c r="A9" s="3" t="s">
        <v>20</v>
      </c>
      <c r="B9" s="1">
        <v>13</v>
      </c>
      <c r="C9" s="116"/>
      <c r="D9" s="4">
        <v>10</v>
      </c>
      <c r="E9" s="4">
        <v>9</v>
      </c>
      <c r="F9" s="4">
        <v>12</v>
      </c>
      <c r="G9" s="4">
        <v>11</v>
      </c>
      <c r="H9" s="105"/>
      <c r="I9" s="4">
        <v>22</v>
      </c>
      <c r="J9" s="4">
        <v>47</v>
      </c>
      <c r="K9" s="4">
        <v>25</v>
      </c>
      <c r="L9" s="4">
        <v>22</v>
      </c>
      <c r="M9" s="4"/>
    </row>
    <row r="10" spans="1:13" ht="12.75">
      <c r="A10" s="3" t="s">
        <v>21</v>
      </c>
      <c r="B10" s="1">
        <v>14</v>
      </c>
      <c r="C10" s="116"/>
      <c r="D10" s="4">
        <v>4</v>
      </c>
      <c r="E10" s="4">
        <v>4</v>
      </c>
      <c r="F10" s="4">
        <v>7</v>
      </c>
      <c r="G10" s="4">
        <v>7</v>
      </c>
      <c r="H10" s="105"/>
      <c r="I10" s="4">
        <v>10</v>
      </c>
      <c r="J10" s="4">
        <v>13</v>
      </c>
      <c r="K10" s="4">
        <v>14</v>
      </c>
      <c r="L10" s="4">
        <v>11</v>
      </c>
      <c r="M10" s="4"/>
    </row>
    <row r="11" spans="1:13" ht="12.75">
      <c r="A11" s="3" t="s">
        <v>22</v>
      </c>
      <c r="B11" s="4">
        <v>12</v>
      </c>
      <c r="C11" s="105"/>
      <c r="D11" s="4">
        <v>2</v>
      </c>
      <c r="E11" s="4">
        <v>3</v>
      </c>
      <c r="F11" s="4">
        <v>6</v>
      </c>
      <c r="G11" s="4">
        <v>6</v>
      </c>
      <c r="H11" s="105"/>
      <c r="I11" s="4">
        <v>8</v>
      </c>
      <c r="J11" s="4">
        <v>13</v>
      </c>
      <c r="K11" s="4">
        <v>11</v>
      </c>
      <c r="L11" s="4">
        <v>9</v>
      </c>
      <c r="M11" s="4"/>
    </row>
    <row r="12" spans="1:13" ht="12.75">
      <c r="A12" s="3" t="s">
        <v>23</v>
      </c>
      <c r="B12" s="1">
        <v>7</v>
      </c>
      <c r="C12" s="116"/>
      <c r="D12" s="4">
        <v>1</v>
      </c>
      <c r="E12" s="4">
        <v>2</v>
      </c>
      <c r="F12" s="4">
        <v>4</v>
      </c>
      <c r="G12" s="4">
        <v>4</v>
      </c>
      <c r="H12" s="105"/>
      <c r="I12" s="4">
        <v>5</v>
      </c>
      <c r="J12" s="4">
        <v>5</v>
      </c>
      <c r="K12" s="4">
        <v>7</v>
      </c>
      <c r="L12" s="4">
        <v>5</v>
      </c>
      <c r="M12" s="4"/>
    </row>
    <row r="13" spans="1:13" ht="12.75">
      <c r="A13" s="3" t="s">
        <v>24</v>
      </c>
      <c r="B13" s="1">
        <v>5</v>
      </c>
      <c r="C13" s="116"/>
      <c r="D13" s="4">
        <v>0</v>
      </c>
      <c r="E13" s="4">
        <v>1</v>
      </c>
      <c r="F13" s="4">
        <v>2</v>
      </c>
      <c r="G13" s="4">
        <v>2</v>
      </c>
      <c r="H13" s="105"/>
      <c r="I13" s="4">
        <v>2</v>
      </c>
      <c r="J13" s="4">
        <v>6</v>
      </c>
      <c r="K13" s="4">
        <v>4</v>
      </c>
      <c r="L13" s="4">
        <v>2</v>
      </c>
      <c r="M13" s="4"/>
    </row>
    <row r="14" spans="1:13" ht="12.75">
      <c r="A14" s="3" t="s">
        <v>25</v>
      </c>
      <c r="B14" s="1">
        <v>0</v>
      </c>
      <c r="C14" s="116"/>
      <c r="D14" s="4">
        <v>0</v>
      </c>
      <c r="E14" s="4">
        <v>0</v>
      </c>
      <c r="F14" s="4">
        <v>0</v>
      </c>
      <c r="G14" s="4">
        <v>0</v>
      </c>
      <c r="H14" s="105"/>
      <c r="I14" s="4">
        <v>0</v>
      </c>
      <c r="J14" s="73" t="s">
        <v>83</v>
      </c>
      <c r="K14" s="4">
        <v>0</v>
      </c>
      <c r="L14" s="4">
        <v>0</v>
      </c>
      <c r="M14" s="4"/>
    </row>
    <row r="15" spans="1:13" ht="12.75">
      <c r="A15" s="3" t="s">
        <v>26</v>
      </c>
      <c r="B15" s="73" t="s">
        <v>83</v>
      </c>
      <c r="C15" s="115"/>
      <c r="D15" s="73" t="s">
        <v>83</v>
      </c>
      <c r="E15" s="73" t="s">
        <v>83</v>
      </c>
      <c r="F15" s="117">
        <v>0</v>
      </c>
      <c r="G15" s="117">
        <v>0</v>
      </c>
      <c r="H15" s="115"/>
      <c r="I15" s="7">
        <v>0</v>
      </c>
      <c r="J15" s="73" t="s">
        <v>83</v>
      </c>
      <c r="K15" s="117">
        <v>0</v>
      </c>
      <c r="L15" s="7">
        <v>0</v>
      </c>
      <c r="M15" s="4"/>
    </row>
    <row r="16" spans="1:13" ht="12.75">
      <c r="A16" s="3" t="s">
        <v>136</v>
      </c>
      <c r="B16" s="4">
        <v>100</v>
      </c>
      <c r="C16" s="4"/>
      <c r="D16" s="4">
        <v>100</v>
      </c>
      <c r="E16" s="4">
        <v>100</v>
      </c>
      <c r="F16" s="4">
        <v>100</v>
      </c>
      <c r="G16" s="4">
        <v>100</v>
      </c>
      <c r="H16" s="4"/>
      <c r="I16" s="4">
        <v>100</v>
      </c>
      <c r="J16" s="4">
        <v>100</v>
      </c>
      <c r="K16" s="4">
        <v>100</v>
      </c>
      <c r="L16" s="4">
        <v>100</v>
      </c>
      <c r="M16" s="4"/>
    </row>
    <row r="17" spans="1:13" ht="12.75">
      <c r="A17" s="3" t="s">
        <v>71</v>
      </c>
      <c r="B17" s="4">
        <v>5317</v>
      </c>
      <c r="C17" s="105"/>
      <c r="D17" s="4">
        <v>3976</v>
      </c>
      <c r="E17" s="4">
        <v>6134</v>
      </c>
      <c r="F17" s="4">
        <v>25693</v>
      </c>
      <c r="G17" s="4">
        <v>41120</v>
      </c>
      <c r="H17" s="105"/>
      <c r="I17" s="4">
        <v>158911</v>
      </c>
      <c r="J17" s="4">
        <v>119</v>
      </c>
      <c r="K17" s="4">
        <v>10639</v>
      </c>
      <c r="L17" s="4">
        <v>169669</v>
      </c>
      <c r="M17" s="4"/>
    </row>
    <row r="18" spans="1:13" ht="16.5" customHeight="1">
      <c r="A18" s="14" t="s">
        <v>19</v>
      </c>
      <c r="B18" s="105"/>
      <c r="C18" s="105"/>
      <c r="D18" s="105"/>
      <c r="E18" s="105"/>
      <c r="F18" s="105"/>
      <c r="G18" s="105"/>
      <c r="H18" s="105"/>
      <c r="I18" s="105"/>
      <c r="J18" s="105"/>
      <c r="K18" s="105"/>
      <c r="L18" s="105"/>
      <c r="M18" s="4"/>
    </row>
    <row r="19" spans="1:13" ht="12.75">
      <c r="A19" s="13" t="s">
        <v>27</v>
      </c>
      <c r="B19" s="73">
        <v>0</v>
      </c>
      <c r="C19" s="115"/>
      <c r="D19" s="4">
        <v>6</v>
      </c>
      <c r="E19" s="73" t="s">
        <v>83</v>
      </c>
      <c r="F19" s="73">
        <v>0</v>
      </c>
      <c r="G19" s="4">
        <v>1</v>
      </c>
      <c r="H19" s="105"/>
      <c r="I19" s="4">
        <v>4</v>
      </c>
      <c r="J19" s="73" t="s">
        <v>83</v>
      </c>
      <c r="K19" s="4">
        <v>4</v>
      </c>
      <c r="L19" s="4">
        <v>4</v>
      </c>
      <c r="M19" s="4"/>
    </row>
    <row r="20" spans="1:13" ht="12.75">
      <c r="A20" s="3" t="s">
        <v>28</v>
      </c>
      <c r="B20" s="4">
        <v>57</v>
      </c>
      <c r="C20" s="105"/>
      <c r="D20" s="4">
        <v>78</v>
      </c>
      <c r="E20" s="4">
        <v>86</v>
      </c>
      <c r="F20" s="4">
        <v>78</v>
      </c>
      <c r="G20" s="4">
        <v>77</v>
      </c>
      <c r="H20" s="105"/>
      <c r="I20" s="4">
        <v>55</v>
      </c>
      <c r="J20" s="4">
        <v>11</v>
      </c>
      <c r="K20" s="4">
        <v>43</v>
      </c>
      <c r="L20" s="4">
        <v>54</v>
      </c>
      <c r="M20" s="4"/>
    </row>
    <row r="21" spans="1:13" ht="12.75">
      <c r="A21" s="3" t="s">
        <v>20</v>
      </c>
      <c r="B21" s="4">
        <v>11</v>
      </c>
      <c r="C21" s="105"/>
      <c r="D21" s="4">
        <v>10</v>
      </c>
      <c r="E21" s="4">
        <v>10</v>
      </c>
      <c r="F21" s="4">
        <v>11</v>
      </c>
      <c r="G21" s="4">
        <v>10</v>
      </c>
      <c r="H21" s="105"/>
      <c r="I21" s="4">
        <v>26</v>
      </c>
      <c r="J21" s="4">
        <v>48</v>
      </c>
      <c r="K21" s="4">
        <v>27</v>
      </c>
      <c r="L21" s="4">
        <v>26</v>
      </c>
      <c r="M21" s="4"/>
    </row>
    <row r="22" spans="1:13" ht="12.75">
      <c r="A22" s="3" t="s">
        <v>21</v>
      </c>
      <c r="B22" s="4">
        <v>9</v>
      </c>
      <c r="C22" s="105"/>
      <c r="D22" s="4">
        <v>3</v>
      </c>
      <c r="E22" s="4">
        <v>2</v>
      </c>
      <c r="F22" s="4">
        <v>4</v>
      </c>
      <c r="G22" s="4">
        <v>5</v>
      </c>
      <c r="H22" s="105"/>
      <c r="I22" s="4">
        <v>8</v>
      </c>
      <c r="J22" s="4">
        <v>28</v>
      </c>
      <c r="K22" s="4">
        <v>13</v>
      </c>
      <c r="L22" s="4">
        <v>8</v>
      </c>
      <c r="M22" s="4"/>
    </row>
    <row r="23" spans="1:13" ht="12.75">
      <c r="A23" s="3" t="s">
        <v>22</v>
      </c>
      <c r="B23" s="4">
        <v>10</v>
      </c>
      <c r="C23" s="105"/>
      <c r="D23" s="4">
        <v>1</v>
      </c>
      <c r="E23" s="4">
        <v>1</v>
      </c>
      <c r="F23" s="4">
        <v>4</v>
      </c>
      <c r="G23" s="4">
        <v>4</v>
      </c>
      <c r="H23" s="105"/>
      <c r="I23" s="4">
        <v>4</v>
      </c>
      <c r="J23" s="4">
        <v>8</v>
      </c>
      <c r="K23" s="4">
        <v>7</v>
      </c>
      <c r="L23" s="4">
        <v>4</v>
      </c>
      <c r="M23" s="4"/>
    </row>
    <row r="24" spans="1:13" ht="12.75">
      <c r="A24" s="3" t="s">
        <v>23</v>
      </c>
      <c r="B24" s="4">
        <v>7</v>
      </c>
      <c r="C24" s="105"/>
      <c r="D24" s="4">
        <v>0</v>
      </c>
      <c r="E24" s="4">
        <v>1</v>
      </c>
      <c r="F24" s="4">
        <v>2</v>
      </c>
      <c r="G24" s="4">
        <v>2</v>
      </c>
      <c r="H24" s="105"/>
      <c r="I24" s="4">
        <v>2</v>
      </c>
      <c r="J24" s="4">
        <v>4</v>
      </c>
      <c r="K24" s="4">
        <v>3</v>
      </c>
      <c r="L24" s="4">
        <v>2</v>
      </c>
      <c r="M24" s="4"/>
    </row>
    <row r="25" spans="1:13" ht="12.75">
      <c r="A25" s="3" t="s">
        <v>24</v>
      </c>
      <c r="B25" s="4">
        <v>5</v>
      </c>
      <c r="C25" s="105"/>
      <c r="D25" s="4">
        <v>0</v>
      </c>
      <c r="E25" s="4">
        <v>0</v>
      </c>
      <c r="F25" s="4">
        <v>1</v>
      </c>
      <c r="G25" s="4">
        <v>1</v>
      </c>
      <c r="H25" s="105"/>
      <c r="I25" s="4">
        <v>1</v>
      </c>
      <c r="J25" s="73" t="s">
        <v>83</v>
      </c>
      <c r="K25" s="4">
        <v>2</v>
      </c>
      <c r="L25" s="4">
        <v>1</v>
      </c>
      <c r="M25" s="4"/>
    </row>
    <row r="26" spans="1:13" ht="12.75">
      <c r="A26" s="3" t="s">
        <v>25</v>
      </c>
      <c r="B26" s="4">
        <v>0</v>
      </c>
      <c r="C26" s="105"/>
      <c r="D26" s="117" t="s">
        <v>83</v>
      </c>
      <c r="E26" s="117">
        <v>0</v>
      </c>
      <c r="F26" s="4">
        <v>0</v>
      </c>
      <c r="G26" s="4">
        <v>0</v>
      </c>
      <c r="H26" s="105"/>
      <c r="I26" s="4">
        <v>0</v>
      </c>
      <c r="J26" s="4">
        <v>1</v>
      </c>
      <c r="K26" s="4">
        <v>0</v>
      </c>
      <c r="L26" s="4">
        <v>0</v>
      </c>
      <c r="M26" s="4"/>
    </row>
    <row r="27" spans="1:13" ht="12.75">
      <c r="A27" s="3" t="s">
        <v>26</v>
      </c>
      <c r="B27" s="73" t="s">
        <v>83</v>
      </c>
      <c r="C27" s="115"/>
      <c r="D27" s="73" t="s">
        <v>83</v>
      </c>
      <c r="E27" s="73" t="s">
        <v>83</v>
      </c>
      <c r="F27" s="73" t="s">
        <v>83</v>
      </c>
      <c r="G27" s="73" t="s">
        <v>83</v>
      </c>
      <c r="H27" s="115"/>
      <c r="I27" s="7">
        <v>0</v>
      </c>
      <c r="J27" s="73" t="s">
        <v>83</v>
      </c>
      <c r="K27" s="117">
        <v>0</v>
      </c>
      <c r="L27" s="7">
        <v>0</v>
      </c>
      <c r="M27" s="4"/>
    </row>
    <row r="28" spans="1:13" ht="12.75">
      <c r="A28" s="21" t="s">
        <v>136</v>
      </c>
      <c r="B28" s="19">
        <v>100</v>
      </c>
      <c r="C28" s="19"/>
      <c r="D28" s="19">
        <v>100</v>
      </c>
      <c r="E28" s="19">
        <v>100</v>
      </c>
      <c r="F28" s="19">
        <v>100</v>
      </c>
      <c r="G28" s="19">
        <v>100</v>
      </c>
      <c r="H28" s="19"/>
      <c r="I28" s="19">
        <v>100</v>
      </c>
      <c r="J28" s="19">
        <v>100</v>
      </c>
      <c r="K28" s="19">
        <v>100</v>
      </c>
      <c r="L28" s="19">
        <v>100</v>
      </c>
      <c r="M28" s="19"/>
    </row>
    <row r="29" spans="1:13" ht="12.75">
      <c r="A29" s="21" t="s">
        <v>71</v>
      </c>
      <c r="B29" s="19">
        <v>2993</v>
      </c>
      <c r="C29" s="106"/>
      <c r="D29" s="19">
        <v>4784</v>
      </c>
      <c r="E29" s="19">
        <v>3712</v>
      </c>
      <c r="F29" s="19">
        <v>15954</v>
      </c>
      <c r="G29" s="19">
        <v>27443</v>
      </c>
      <c r="H29" s="106"/>
      <c r="I29" s="19">
        <v>105946</v>
      </c>
      <c r="J29" s="19">
        <v>75</v>
      </c>
      <c r="K29" s="19">
        <v>10551</v>
      </c>
      <c r="L29" s="19">
        <v>116572</v>
      </c>
      <c r="M29" s="19"/>
    </row>
    <row r="30" spans="1:12" ht="16.5" customHeight="1">
      <c r="A30" s="14" t="s">
        <v>75</v>
      </c>
      <c r="B30" s="116"/>
      <c r="C30" s="116"/>
      <c r="D30" s="116"/>
      <c r="E30" s="116"/>
      <c r="F30" s="116"/>
      <c r="G30" s="116"/>
      <c r="H30" s="116"/>
      <c r="I30" s="116"/>
      <c r="J30" s="116"/>
      <c r="K30" s="116"/>
      <c r="L30" s="116"/>
    </row>
    <row r="31" spans="1:12" ht="12.75">
      <c r="A31" s="13" t="s">
        <v>27</v>
      </c>
      <c r="B31" s="118" t="s">
        <v>83</v>
      </c>
      <c r="C31" s="112"/>
      <c r="D31" s="1">
        <v>6</v>
      </c>
      <c r="E31" s="122">
        <v>0</v>
      </c>
      <c r="F31" s="120">
        <v>0</v>
      </c>
      <c r="G31" s="1">
        <v>1</v>
      </c>
      <c r="H31" s="116"/>
      <c r="I31" s="1">
        <v>4</v>
      </c>
      <c r="J31" s="118" t="s">
        <v>83</v>
      </c>
      <c r="K31" s="1">
        <v>4</v>
      </c>
      <c r="L31" s="1">
        <v>4</v>
      </c>
    </row>
    <row r="32" spans="1:12" ht="12.75">
      <c r="A32" s="3" t="s">
        <v>28</v>
      </c>
      <c r="B32" s="1">
        <v>52</v>
      </c>
      <c r="C32" s="116"/>
      <c r="D32" s="1">
        <v>78</v>
      </c>
      <c r="E32" s="1">
        <v>82</v>
      </c>
      <c r="F32" s="1">
        <v>73</v>
      </c>
      <c r="G32" s="1">
        <v>72</v>
      </c>
      <c r="H32" s="116"/>
      <c r="I32" s="1">
        <v>51</v>
      </c>
      <c r="J32" s="1">
        <v>14</v>
      </c>
      <c r="K32" s="1">
        <v>40</v>
      </c>
      <c r="L32" s="1">
        <v>50</v>
      </c>
    </row>
    <row r="33" spans="1:12" ht="12.75">
      <c r="A33" s="3" t="s">
        <v>20</v>
      </c>
      <c r="B33" s="1">
        <v>12</v>
      </c>
      <c r="C33" s="116"/>
      <c r="D33" s="1">
        <v>10</v>
      </c>
      <c r="E33" s="1">
        <v>10</v>
      </c>
      <c r="F33" s="1">
        <v>11</v>
      </c>
      <c r="G33" s="1">
        <v>11</v>
      </c>
      <c r="H33" s="116"/>
      <c r="I33" s="1">
        <v>24</v>
      </c>
      <c r="J33" s="1">
        <v>47</v>
      </c>
      <c r="K33" s="1">
        <v>26</v>
      </c>
      <c r="L33" s="1">
        <v>24</v>
      </c>
    </row>
    <row r="34" spans="1:12" ht="12.75">
      <c r="A34" s="3" t="s">
        <v>21</v>
      </c>
      <c r="B34" s="1">
        <v>12</v>
      </c>
      <c r="C34" s="116"/>
      <c r="D34" s="1">
        <v>3</v>
      </c>
      <c r="E34" s="1">
        <v>3</v>
      </c>
      <c r="F34" s="1">
        <v>6</v>
      </c>
      <c r="G34" s="1">
        <v>6</v>
      </c>
      <c r="H34" s="116"/>
      <c r="I34" s="1">
        <v>9</v>
      </c>
      <c r="J34" s="1">
        <v>19</v>
      </c>
      <c r="K34" s="1">
        <v>14</v>
      </c>
      <c r="L34" s="1">
        <v>10</v>
      </c>
    </row>
    <row r="35" spans="1:12" ht="12.75">
      <c r="A35" s="3" t="s">
        <v>22</v>
      </c>
      <c r="B35" s="1">
        <v>11</v>
      </c>
      <c r="C35" s="116"/>
      <c r="D35" s="1">
        <v>2</v>
      </c>
      <c r="E35" s="1">
        <v>2</v>
      </c>
      <c r="F35" s="1">
        <v>5</v>
      </c>
      <c r="G35" s="1">
        <v>5</v>
      </c>
      <c r="H35" s="116"/>
      <c r="I35" s="1">
        <v>7</v>
      </c>
      <c r="J35" s="1">
        <v>11</v>
      </c>
      <c r="K35" s="1">
        <v>9</v>
      </c>
      <c r="L35" s="1">
        <v>7</v>
      </c>
    </row>
    <row r="36" spans="1:12" ht="12.75">
      <c r="A36" s="3" t="s">
        <v>23</v>
      </c>
      <c r="B36" s="1">
        <v>7</v>
      </c>
      <c r="C36" s="116"/>
      <c r="D36" s="1">
        <v>1</v>
      </c>
      <c r="E36" s="1">
        <v>2</v>
      </c>
      <c r="F36" s="1">
        <v>3</v>
      </c>
      <c r="G36" s="1">
        <v>3</v>
      </c>
      <c r="H36" s="116"/>
      <c r="I36" s="1">
        <v>4</v>
      </c>
      <c r="J36" s="1">
        <v>5</v>
      </c>
      <c r="K36" s="1">
        <v>5</v>
      </c>
      <c r="L36" s="1">
        <v>4</v>
      </c>
    </row>
    <row r="37" spans="1:12" ht="12.75">
      <c r="A37" s="3" t="s">
        <v>24</v>
      </c>
      <c r="B37" s="1">
        <v>5</v>
      </c>
      <c r="C37" s="116"/>
      <c r="D37" s="1">
        <v>0</v>
      </c>
      <c r="E37" s="1">
        <v>1</v>
      </c>
      <c r="F37" s="1">
        <v>2</v>
      </c>
      <c r="G37" s="1">
        <v>2</v>
      </c>
      <c r="H37" s="116"/>
      <c r="I37" s="1">
        <v>1</v>
      </c>
      <c r="J37" s="1">
        <v>4</v>
      </c>
      <c r="K37" s="1">
        <v>3</v>
      </c>
      <c r="L37" s="1">
        <v>2</v>
      </c>
    </row>
    <row r="38" spans="1:12" ht="12.75">
      <c r="A38" s="3" t="s">
        <v>25</v>
      </c>
      <c r="B38" s="1">
        <v>0</v>
      </c>
      <c r="C38" s="116"/>
      <c r="D38" s="119">
        <v>0</v>
      </c>
      <c r="E38" s="1">
        <v>0</v>
      </c>
      <c r="F38" s="1">
        <v>0</v>
      </c>
      <c r="G38" s="1">
        <v>0</v>
      </c>
      <c r="H38" s="116"/>
      <c r="I38" s="1">
        <v>0</v>
      </c>
      <c r="J38" s="120">
        <v>1</v>
      </c>
      <c r="K38" s="1">
        <v>0</v>
      </c>
      <c r="L38" s="1">
        <v>0</v>
      </c>
    </row>
    <row r="39" spans="1:12" ht="12.75">
      <c r="A39" s="3" t="s">
        <v>26</v>
      </c>
      <c r="B39" s="118" t="s">
        <v>83</v>
      </c>
      <c r="C39" s="112"/>
      <c r="D39" s="118" t="s">
        <v>83</v>
      </c>
      <c r="E39" s="118" t="s">
        <v>83</v>
      </c>
      <c r="F39" s="122">
        <v>0</v>
      </c>
      <c r="G39" s="122">
        <v>0</v>
      </c>
      <c r="H39" s="112"/>
      <c r="I39" s="119">
        <v>0</v>
      </c>
      <c r="J39" s="118" t="s">
        <v>83</v>
      </c>
      <c r="K39" s="122">
        <v>0</v>
      </c>
      <c r="L39" s="119">
        <v>0</v>
      </c>
    </row>
    <row r="40" spans="1:12" ht="16.5" customHeight="1">
      <c r="A40" s="1" t="s">
        <v>136</v>
      </c>
      <c r="B40" s="1">
        <v>100</v>
      </c>
      <c r="C40" s="1"/>
      <c r="D40" s="1">
        <v>100</v>
      </c>
      <c r="E40" s="1">
        <v>100</v>
      </c>
      <c r="F40" s="1">
        <v>100</v>
      </c>
      <c r="G40" s="1">
        <v>100</v>
      </c>
      <c r="H40" s="1"/>
      <c r="I40" s="1">
        <v>100</v>
      </c>
      <c r="J40" s="1">
        <v>100</v>
      </c>
      <c r="K40" s="1">
        <v>100</v>
      </c>
      <c r="L40" s="1">
        <v>100</v>
      </c>
    </row>
    <row r="41" spans="1:12" ht="16.5" customHeight="1">
      <c r="A41" s="5" t="s">
        <v>71</v>
      </c>
      <c r="B41" s="68">
        <v>8308</v>
      </c>
      <c r="C41" s="108"/>
      <c r="D41" s="68">
        <v>8760</v>
      </c>
      <c r="E41" s="68">
        <v>9846</v>
      </c>
      <c r="F41" s="68">
        <v>41647</v>
      </c>
      <c r="G41" s="68">
        <v>68563</v>
      </c>
      <c r="H41" s="108"/>
      <c r="I41" s="68">
        <v>264857</v>
      </c>
      <c r="J41" s="68">
        <v>194</v>
      </c>
      <c r="K41" s="68">
        <v>21190</v>
      </c>
      <c r="L41" s="68">
        <v>286241</v>
      </c>
    </row>
    <row r="42" spans="1:12" ht="24" customHeight="1">
      <c r="A42" s="142"/>
      <c r="B42" s="143"/>
      <c r="C42" s="19"/>
      <c r="D42" s="19"/>
      <c r="E42" s="19"/>
      <c r="F42" s="19"/>
      <c r="G42" s="19"/>
      <c r="H42" s="19"/>
      <c r="I42" s="19"/>
      <c r="J42" s="19"/>
      <c r="K42" s="19"/>
      <c r="L42" s="19"/>
    </row>
    <row r="43" spans="1:12" ht="36.75" customHeight="1">
      <c r="A43" s="126" t="s">
        <v>148</v>
      </c>
      <c r="B43" s="144"/>
      <c r="C43" s="138"/>
      <c r="D43" s="138"/>
      <c r="E43" s="138"/>
      <c r="F43" s="138"/>
      <c r="G43" s="138"/>
      <c r="H43" s="138"/>
      <c r="I43" s="138"/>
      <c r="J43" s="138"/>
      <c r="K43" s="138"/>
      <c r="L43" s="138"/>
    </row>
    <row r="44" spans="1:12" ht="12.75" customHeight="1">
      <c r="A44" s="16"/>
      <c r="B44" s="16"/>
      <c r="C44" s="16"/>
      <c r="D44" s="16"/>
      <c r="E44" s="16"/>
      <c r="F44" s="16"/>
      <c r="G44" s="16"/>
      <c r="H44" s="16"/>
      <c r="I44" s="16"/>
      <c r="J44" s="16"/>
      <c r="K44" s="16"/>
      <c r="L44" s="16"/>
    </row>
    <row r="45" spans="1:12" ht="12.75" hidden="1">
      <c r="A45" s="16"/>
      <c r="B45" s="16"/>
      <c r="C45" s="16"/>
      <c r="D45" s="16"/>
      <c r="E45" s="16"/>
      <c r="F45" s="16"/>
      <c r="G45" s="16"/>
      <c r="H45" s="16"/>
      <c r="I45" s="16"/>
      <c r="J45" s="16"/>
      <c r="K45" s="16"/>
      <c r="L45" s="16"/>
    </row>
    <row r="46" ht="12.75">
      <c r="A46" s="28"/>
    </row>
    <row r="51" spans="1:12" ht="12.75">
      <c r="A51" s="65"/>
      <c r="B51" s="17"/>
      <c r="C51" s="17"/>
      <c r="D51" s="17"/>
      <c r="E51" s="17"/>
      <c r="F51" s="17"/>
      <c r="G51" s="17"/>
      <c r="H51" s="17"/>
      <c r="I51" s="17"/>
      <c r="J51" s="17"/>
      <c r="K51" s="17"/>
      <c r="L51" s="17"/>
    </row>
    <row r="52" spans="1:12" ht="12.75">
      <c r="A52" s="17"/>
      <c r="B52" s="17"/>
      <c r="C52" s="17"/>
      <c r="D52" s="17"/>
      <c r="E52" s="17"/>
      <c r="F52" s="17"/>
      <c r="G52" s="17"/>
      <c r="H52" s="17"/>
      <c r="I52" s="17"/>
      <c r="J52" s="17"/>
      <c r="K52" s="17"/>
      <c r="L52" s="17"/>
    </row>
    <row r="53" spans="1:12" ht="12.75">
      <c r="A53" s="17"/>
      <c r="B53" s="17"/>
      <c r="C53" s="17"/>
      <c r="D53" s="17"/>
      <c r="E53" s="17"/>
      <c r="F53" s="17"/>
      <c r="G53" s="17"/>
      <c r="H53" s="17"/>
      <c r="I53" s="17"/>
      <c r="J53" s="17"/>
      <c r="K53" s="17"/>
      <c r="L53" s="17"/>
    </row>
  </sheetData>
  <mergeCells count="6">
    <mergeCell ref="A43:L43"/>
    <mergeCell ref="A1:L1"/>
    <mergeCell ref="A3:L3"/>
    <mergeCell ref="D4:G4"/>
    <mergeCell ref="I4:L4"/>
    <mergeCell ref="A42:B42"/>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1.xml><?xml version="1.0" encoding="utf-8"?>
<worksheet xmlns="http://schemas.openxmlformats.org/spreadsheetml/2006/main" xmlns:r="http://schemas.openxmlformats.org/officeDocument/2006/relationships">
  <dimension ref="A1:N55"/>
  <sheetViews>
    <sheetView workbookViewId="0" topLeftCell="A19">
      <selection activeCell="M19" sqref="L19:M19"/>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133" t="s">
        <v>186</v>
      </c>
      <c r="B1" s="134"/>
      <c r="C1" s="134"/>
      <c r="D1" s="134"/>
      <c r="E1" s="134"/>
      <c r="F1" s="134"/>
      <c r="G1" s="134"/>
      <c r="H1" s="134"/>
      <c r="I1" s="134"/>
      <c r="J1" s="134"/>
      <c r="K1" s="134"/>
      <c r="L1" s="134"/>
      <c r="M1" s="87"/>
    </row>
    <row r="2" spans="1:13" ht="7.5" customHeight="1">
      <c r="A2" s="86"/>
      <c r="B2" s="87"/>
      <c r="C2" s="87"/>
      <c r="D2" s="87"/>
      <c r="E2" s="87"/>
      <c r="F2" s="87"/>
      <c r="G2" s="87"/>
      <c r="H2" s="87"/>
      <c r="I2" s="87"/>
      <c r="J2" s="87"/>
      <c r="K2" s="87"/>
      <c r="L2" s="87"/>
      <c r="M2" s="87"/>
    </row>
    <row r="3" spans="1:13" ht="27" customHeight="1">
      <c r="A3" s="136" t="s">
        <v>211</v>
      </c>
      <c r="B3" s="136"/>
      <c r="C3" s="136"/>
      <c r="D3" s="136"/>
      <c r="E3" s="136"/>
      <c r="F3" s="136"/>
      <c r="G3" s="136"/>
      <c r="H3" s="136"/>
      <c r="I3" s="136"/>
      <c r="J3" s="136"/>
      <c r="K3" s="136"/>
      <c r="L3" s="136"/>
      <c r="M3" s="26"/>
    </row>
    <row r="4" spans="1:14" ht="24.75" customHeight="1">
      <c r="A4" s="21" t="s">
        <v>166</v>
      </c>
      <c r="B4" s="95" t="s">
        <v>94</v>
      </c>
      <c r="C4" s="94"/>
      <c r="D4" s="140" t="s">
        <v>97</v>
      </c>
      <c r="E4" s="140"/>
      <c r="F4" s="145"/>
      <c r="G4" s="145"/>
      <c r="H4" s="145"/>
      <c r="I4" s="82"/>
      <c r="J4" s="140" t="s">
        <v>99</v>
      </c>
      <c r="K4" s="145"/>
      <c r="L4" s="145"/>
      <c r="M4" s="21"/>
      <c r="N4" s="37"/>
    </row>
    <row r="5" spans="1:14" ht="48" customHeight="1">
      <c r="A5" s="5" t="s">
        <v>194</v>
      </c>
      <c r="B5" s="10" t="s">
        <v>154</v>
      </c>
      <c r="C5" s="10"/>
      <c r="D5" s="10" t="s">
        <v>173</v>
      </c>
      <c r="E5" s="110" t="s">
        <v>171</v>
      </c>
      <c r="F5" s="10" t="s">
        <v>155</v>
      </c>
      <c r="G5" s="10" t="s">
        <v>13</v>
      </c>
      <c r="H5" s="10" t="s">
        <v>77</v>
      </c>
      <c r="I5" s="10"/>
      <c r="J5" s="10" t="s">
        <v>35</v>
      </c>
      <c r="K5" s="10" t="s">
        <v>63</v>
      </c>
      <c r="L5" s="10" t="s">
        <v>72</v>
      </c>
      <c r="M5" s="6"/>
      <c r="N5" s="20"/>
    </row>
    <row r="6" spans="1:14" ht="18.75" customHeight="1">
      <c r="A6" s="14" t="s">
        <v>17</v>
      </c>
      <c r="B6" s="7"/>
      <c r="C6" s="7"/>
      <c r="D6" s="4"/>
      <c r="E6" s="4"/>
      <c r="F6" s="4"/>
      <c r="G6" s="4"/>
      <c r="H6" s="4"/>
      <c r="I6" s="4"/>
      <c r="J6" s="7"/>
      <c r="K6" s="7"/>
      <c r="L6" s="7"/>
      <c r="N6" s="7"/>
    </row>
    <row r="7" spans="1:14" ht="12.75">
      <c r="A7" s="3" t="s">
        <v>106</v>
      </c>
      <c r="B7" s="4">
        <v>4</v>
      </c>
      <c r="C7" s="105"/>
      <c r="D7" s="4">
        <v>3</v>
      </c>
      <c r="E7" s="105"/>
      <c r="F7" s="4">
        <v>11</v>
      </c>
      <c r="G7" s="4">
        <v>6</v>
      </c>
      <c r="H7" s="4">
        <v>6</v>
      </c>
      <c r="I7" s="105"/>
      <c r="J7" s="73" t="s">
        <v>83</v>
      </c>
      <c r="K7" s="4">
        <v>5</v>
      </c>
      <c r="L7" s="4">
        <v>0</v>
      </c>
      <c r="N7" s="4"/>
    </row>
    <row r="8" spans="1:14" ht="12.75">
      <c r="A8" s="3" t="s">
        <v>20</v>
      </c>
      <c r="B8" s="1">
        <v>24</v>
      </c>
      <c r="C8" s="116"/>
      <c r="D8" s="4">
        <v>34</v>
      </c>
      <c r="E8" s="105"/>
      <c r="F8" s="4">
        <v>27</v>
      </c>
      <c r="G8" s="4">
        <v>26</v>
      </c>
      <c r="H8" s="4">
        <v>26</v>
      </c>
      <c r="I8" s="105"/>
      <c r="J8" s="4">
        <v>6</v>
      </c>
      <c r="K8" s="4">
        <v>22</v>
      </c>
      <c r="L8" s="4">
        <v>7</v>
      </c>
      <c r="N8" s="4"/>
    </row>
    <row r="9" spans="1:14" ht="12.75">
      <c r="A9" s="3" t="s">
        <v>21</v>
      </c>
      <c r="B9" s="1">
        <v>26</v>
      </c>
      <c r="C9" s="116"/>
      <c r="D9" s="4">
        <v>26</v>
      </c>
      <c r="E9" s="105"/>
      <c r="F9" s="4">
        <v>21</v>
      </c>
      <c r="G9" s="4">
        <v>24</v>
      </c>
      <c r="H9" s="4">
        <v>24</v>
      </c>
      <c r="I9" s="105"/>
      <c r="J9" s="4">
        <v>14</v>
      </c>
      <c r="K9" s="4">
        <v>25</v>
      </c>
      <c r="L9" s="4">
        <v>15</v>
      </c>
      <c r="N9" s="4"/>
    </row>
    <row r="10" spans="1:14" ht="12.75">
      <c r="A10" s="3" t="s">
        <v>22</v>
      </c>
      <c r="B10" s="4">
        <v>22</v>
      </c>
      <c r="C10" s="105"/>
      <c r="D10" s="4">
        <v>14</v>
      </c>
      <c r="E10" s="105"/>
      <c r="F10" s="4">
        <v>17</v>
      </c>
      <c r="G10" s="4">
        <v>21</v>
      </c>
      <c r="H10" s="4">
        <v>21</v>
      </c>
      <c r="I10" s="105"/>
      <c r="J10" s="4">
        <v>20</v>
      </c>
      <c r="K10" s="4">
        <v>25</v>
      </c>
      <c r="L10" s="4">
        <v>21</v>
      </c>
      <c r="N10" s="4"/>
    </row>
    <row r="11" spans="1:14" ht="12.75">
      <c r="A11" s="3" t="s">
        <v>23</v>
      </c>
      <c r="B11" s="1">
        <v>15</v>
      </c>
      <c r="C11" s="116"/>
      <c r="D11" s="4">
        <v>14</v>
      </c>
      <c r="E11" s="105"/>
      <c r="F11" s="4">
        <v>14</v>
      </c>
      <c r="G11" s="4">
        <v>13</v>
      </c>
      <c r="H11" s="4">
        <v>14</v>
      </c>
      <c r="I11" s="105"/>
      <c r="J11" s="4">
        <v>26</v>
      </c>
      <c r="K11" s="4">
        <v>23</v>
      </c>
      <c r="L11" s="4">
        <v>25</v>
      </c>
      <c r="N11" s="4"/>
    </row>
    <row r="12" spans="1:14" ht="12.75">
      <c r="A12" s="3" t="s">
        <v>24</v>
      </c>
      <c r="B12" s="1">
        <v>8</v>
      </c>
      <c r="C12" s="116"/>
      <c r="D12" s="4">
        <v>6</v>
      </c>
      <c r="E12" s="105"/>
      <c r="F12" s="4">
        <v>9</v>
      </c>
      <c r="G12" s="4">
        <v>8</v>
      </c>
      <c r="H12" s="4">
        <v>8</v>
      </c>
      <c r="I12" s="105"/>
      <c r="J12" s="4">
        <v>25</v>
      </c>
      <c r="K12" s="4">
        <v>2</v>
      </c>
      <c r="L12" s="4">
        <v>23</v>
      </c>
      <c r="N12" s="4"/>
    </row>
    <row r="13" spans="1:14" ht="12.75">
      <c r="A13" s="3" t="s">
        <v>25</v>
      </c>
      <c r="B13" s="1">
        <v>1</v>
      </c>
      <c r="C13" s="116"/>
      <c r="D13" s="73">
        <v>3</v>
      </c>
      <c r="E13" s="115"/>
      <c r="F13" s="4">
        <v>1</v>
      </c>
      <c r="G13" s="4">
        <v>2</v>
      </c>
      <c r="H13" s="4">
        <v>2</v>
      </c>
      <c r="I13" s="105"/>
      <c r="J13" s="4">
        <v>8</v>
      </c>
      <c r="K13" s="73" t="s">
        <v>83</v>
      </c>
      <c r="L13" s="4">
        <v>8</v>
      </c>
      <c r="N13" s="4"/>
    </row>
    <row r="14" spans="1:14" ht="12.75">
      <c r="A14" s="3" t="s">
        <v>26</v>
      </c>
      <c r="B14" s="117" t="s">
        <v>83</v>
      </c>
      <c r="C14" s="111"/>
      <c r="D14" s="121" t="s">
        <v>83</v>
      </c>
      <c r="E14" s="107"/>
      <c r="F14" s="121" t="s">
        <v>83</v>
      </c>
      <c r="G14" s="4">
        <v>0</v>
      </c>
      <c r="H14" s="4">
        <v>0</v>
      </c>
      <c r="I14" s="111"/>
      <c r="J14" s="4">
        <v>1</v>
      </c>
      <c r="K14" s="73" t="s">
        <v>83</v>
      </c>
      <c r="L14" s="4">
        <v>1</v>
      </c>
      <c r="N14" s="4"/>
    </row>
    <row r="15" spans="1:14" ht="12.75">
      <c r="A15" s="3" t="s">
        <v>136</v>
      </c>
      <c r="B15" s="4">
        <v>100</v>
      </c>
      <c r="C15" s="4"/>
      <c r="D15" s="4">
        <v>100</v>
      </c>
      <c r="E15" s="4"/>
      <c r="F15" s="4">
        <v>100</v>
      </c>
      <c r="G15" s="4">
        <v>100</v>
      </c>
      <c r="H15" s="4">
        <v>100</v>
      </c>
      <c r="I15" s="4"/>
      <c r="J15" s="4">
        <v>100</v>
      </c>
      <c r="K15" s="4">
        <v>100</v>
      </c>
      <c r="L15" s="4">
        <v>100</v>
      </c>
      <c r="N15" s="4"/>
    </row>
    <row r="16" spans="1:14" ht="12.75">
      <c r="A16" s="3" t="s">
        <v>71</v>
      </c>
      <c r="B16" s="4">
        <v>6341</v>
      </c>
      <c r="C16" s="105"/>
      <c r="D16" s="4">
        <v>35</v>
      </c>
      <c r="E16" s="105"/>
      <c r="F16" s="4">
        <v>2618</v>
      </c>
      <c r="G16" s="4">
        <v>17162</v>
      </c>
      <c r="H16" s="4">
        <v>26156</v>
      </c>
      <c r="I16" s="105"/>
      <c r="J16" s="4">
        <v>928</v>
      </c>
      <c r="K16" s="4">
        <v>65</v>
      </c>
      <c r="L16" s="4">
        <v>993</v>
      </c>
      <c r="N16" s="4"/>
    </row>
    <row r="17" spans="1:14" ht="16.5" customHeight="1">
      <c r="A17" s="14" t="s">
        <v>19</v>
      </c>
      <c r="B17" s="105"/>
      <c r="C17" s="105"/>
      <c r="D17" s="105"/>
      <c r="E17" s="105"/>
      <c r="F17" s="105"/>
      <c r="G17" s="105"/>
      <c r="H17" s="105"/>
      <c r="I17" s="105"/>
      <c r="J17" s="105"/>
      <c r="K17" s="105"/>
      <c r="L17" s="105"/>
      <c r="N17" s="4"/>
    </row>
    <row r="18" spans="1:14" ht="12.75">
      <c r="A18" s="3" t="s">
        <v>106</v>
      </c>
      <c r="B18" s="4">
        <v>6</v>
      </c>
      <c r="C18" s="105"/>
      <c r="D18" s="4">
        <v>10</v>
      </c>
      <c r="E18" s="105"/>
      <c r="F18" s="4">
        <v>19</v>
      </c>
      <c r="G18" s="4">
        <v>11</v>
      </c>
      <c r="H18" s="4">
        <v>11</v>
      </c>
      <c r="I18" s="105"/>
      <c r="J18" s="73" t="s">
        <v>83</v>
      </c>
      <c r="K18" s="4">
        <v>2</v>
      </c>
      <c r="L18" s="4">
        <v>1</v>
      </c>
      <c r="N18" s="4"/>
    </row>
    <row r="19" spans="1:14" ht="12.75">
      <c r="A19" s="3" t="s">
        <v>20</v>
      </c>
      <c r="B19" s="4">
        <v>25</v>
      </c>
      <c r="C19" s="105"/>
      <c r="D19" s="4">
        <v>29</v>
      </c>
      <c r="E19" s="105"/>
      <c r="F19" s="4">
        <v>39</v>
      </c>
      <c r="G19" s="4">
        <v>35</v>
      </c>
      <c r="H19" s="4">
        <v>33</v>
      </c>
      <c r="I19" s="105"/>
      <c r="J19" s="73">
        <v>15</v>
      </c>
      <c r="K19" s="4">
        <v>29</v>
      </c>
      <c r="L19" s="4">
        <v>27</v>
      </c>
      <c r="N19" s="4"/>
    </row>
    <row r="20" spans="1:14" ht="12.75">
      <c r="A20" s="3" t="s">
        <v>21</v>
      </c>
      <c r="B20" s="4">
        <v>21</v>
      </c>
      <c r="C20" s="105"/>
      <c r="D20" s="4">
        <v>29</v>
      </c>
      <c r="E20" s="105"/>
      <c r="F20" s="4">
        <v>15</v>
      </c>
      <c r="G20" s="4">
        <v>21</v>
      </c>
      <c r="H20" s="4">
        <v>20</v>
      </c>
      <c r="I20" s="105"/>
      <c r="J20" s="4">
        <v>15</v>
      </c>
      <c r="K20" s="4">
        <v>31</v>
      </c>
      <c r="L20" s="4">
        <v>29</v>
      </c>
      <c r="N20" s="4"/>
    </row>
    <row r="21" spans="1:14" ht="12.75">
      <c r="A21" s="3" t="s">
        <v>22</v>
      </c>
      <c r="B21" s="4">
        <v>20</v>
      </c>
      <c r="C21" s="105"/>
      <c r="D21" s="4">
        <v>29</v>
      </c>
      <c r="E21" s="105"/>
      <c r="F21" s="4">
        <v>12</v>
      </c>
      <c r="G21" s="4">
        <v>16</v>
      </c>
      <c r="H21" s="4">
        <v>17</v>
      </c>
      <c r="I21" s="105"/>
      <c r="J21" s="4">
        <v>21</v>
      </c>
      <c r="K21" s="4">
        <v>21</v>
      </c>
      <c r="L21" s="4">
        <v>21</v>
      </c>
      <c r="N21" s="4"/>
    </row>
    <row r="22" spans="1:14" ht="12.75">
      <c r="A22" s="3" t="s">
        <v>23</v>
      </c>
      <c r="B22" s="4">
        <v>16</v>
      </c>
      <c r="C22" s="105"/>
      <c r="D22" s="4">
        <v>5</v>
      </c>
      <c r="E22" s="105"/>
      <c r="F22" s="4">
        <v>8</v>
      </c>
      <c r="G22" s="4">
        <v>10</v>
      </c>
      <c r="H22" s="4">
        <v>11</v>
      </c>
      <c r="I22" s="105"/>
      <c r="J22" s="4">
        <v>21</v>
      </c>
      <c r="K22" s="4">
        <v>8</v>
      </c>
      <c r="L22" s="4">
        <v>10</v>
      </c>
      <c r="N22" s="4"/>
    </row>
    <row r="23" spans="1:14" ht="12.75">
      <c r="A23" s="3" t="s">
        <v>24</v>
      </c>
      <c r="B23" s="4">
        <v>11</v>
      </c>
      <c r="C23" s="105"/>
      <c r="D23" s="73" t="s">
        <v>83</v>
      </c>
      <c r="E23" s="115"/>
      <c r="F23" s="4">
        <v>5</v>
      </c>
      <c r="G23" s="4">
        <v>6</v>
      </c>
      <c r="H23" s="4">
        <v>7</v>
      </c>
      <c r="I23" s="105"/>
      <c r="J23" s="4">
        <v>18</v>
      </c>
      <c r="K23" s="4">
        <v>8</v>
      </c>
      <c r="L23" s="4">
        <v>9</v>
      </c>
      <c r="N23" s="4"/>
    </row>
    <row r="24" spans="1:14" ht="12.75">
      <c r="A24" s="3" t="s">
        <v>25</v>
      </c>
      <c r="B24" s="4">
        <v>1</v>
      </c>
      <c r="C24" s="105"/>
      <c r="D24" s="73" t="s">
        <v>83</v>
      </c>
      <c r="E24" s="115"/>
      <c r="F24" s="73">
        <v>1</v>
      </c>
      <c r="G24" s="4">
        <v>1</v>
      </c>
      <c r="H24" s="4">
        <v>1</v>
      </c>
      <c r="I24" s="105"/>
      <c r="J24" s="4">
        <v>9</v>
      </c>
      <c r="K24" s="73">
        <v>1</v>
      </c>
      <c r="L24" s="4">
        <v>2</v>
      </c>
      <c r="N24" s="4"/>
    </row>
    <row r="25" spans="1:14" ht="12.75">
      <c r="A25" s="3" t="s">
        <v>26</v>
      </c>
      <c r="B25" s="117" t="s">
        <v>83</v>
      </c>
      <c r="C25" s="107"/>
      <c r="D25" s="73" t="s">
        <v>83</v>
      </c>
      <c r="E25" s="115"/>
      <c r="F25" s="73" t="s">
        <v>83</v>
      </c>
      <c r="G25" s="4">
        <v>0</v>
      </c>
      <c r="H25" s="7">
        <v>0</v>
      </c>
      <c r="I25" s="111"/>
      <c r="J25" s="73">
        <v>3</v>
      </c>
      <c r="K25" s="73" t="s">
        <v>83</v>
      </c>
      <c r="L25" s="117">
        <v>0</v>
      </c>
      <c r="N25" s="4"/>
    </row>
    <row r="26" spans="1:14" ht="12.75">
      <c r="A26" s="21" t="s">
        <v>136</v>
      </c>
      <c r="B26" s="19">
        <v>100</v>
      </c>
      <c r="C26" s="19"/>
      <c r="D26" s="19">
        <v>100</v>
      </c>
      <c r="E26" s="19"/>
      <c r="F26" s="19">
        <v>100</v>
      </c>
      <c r="G26" s="19">
        <v>100</v>
      </c>
      <c r="H26" s="19">
        <v>100</v>
      </c>
      <c r="I26" s="19"/>
      <c r="J26" s="19">
        <v>100</v>
      </c>
      <c r="K26" s="19">
        <v>100</v>
      </c>
      <c r="L26" s="19">
        <v>100</v>
      </c>
      <c r="N26" s="19"/>
    </row>
    <row r="27" spans="1:14" ht="12.75">
      <c r="A27" s="21" t="s">
        <v>71</v>
      </c>
      <c r="B27" s="19">
        <v>2270</v>
      </c>
      <c r="C27" s="106"/>
      <c r="D27" s="19">
        <v>21</v>
      </c>
      <c r="E27" s="106"/>
      <c r="F27" s="19">
        <v>1388</v>
      </c>
      <c r="G27" s="19">
        <v>5335</v>
      </c>
      <c r="H27" s="19">
        <v>9014</v>
      </c>
      <c r="I27" s="106"/>
      <c r="J27" s="19">
        <v>34</v>
      </c>
      <c r="K27" s="19">
        <v>173</v>
      </c>
      <c r="L27" s="19">
        <v>207</v>
      </c>
      <c r="N27" s="19"/>
    </row>
    <row r="28" spans="1:12" ht="16.5" customHeight="1">
      <c r="A28" s="14" t="s">
        <v>75</v>
      </c>
      <c r="B28" s="116"/>
      <c r="C28" s="116"/>
      <c r="D28" s="116"/>
      <c r="E28" s="116"/>
      <c r="F28" s="116"/>
      <c r="G28" s="116"/>
      <c r="H28" s="116"/>
      <c r="I28" s="116"/>
      <c r="J28" s="116"/>
      <c r="K28" s="116"/>
      <c r="L28" s="116"/>
    </row>
    <row r="29" spans="1:12" ht="12.75">
      <c r="A29" s="3" t="s">
        <v>106</v>
      </c>
      <c r="B29" s="1">
        <v>4</v>
      </c>
      <c r="C29" s="116"/>
      <c r="D29" s="1">
        <v>5</v>
      </c>
      <c r="E29" s="116"/>
      <c r="F29" s="1">
        <v>14</v>
      </c>
      <c r="G29" s="1">
        <v>7</v>
      </c>
      <c r="H29" s="1">
        <v>7</v>
      </c>
      <c r="I29" s="116"/>
      <c r="J29" s="118" t="s">
        <v>83</v>
      </c>
      <c r="K29" s="1">
        <v>3</v>
      </c>
      <c r="L29" s="1">
        <v>1</v>
      </c>
    </row>
    <row r="30" spans="1:12" ht="12.75">
      <c r="A30" s="3" t="s">
        <v>20</v>
      </c>
      <c r="B30" s="1">
        <v>24</v>
      </c>
      <c r="C30" s="116"/>
      <c r="D30" s="1">
        <v>32</v>
      </c>
      <c r="E30" s="116"/>
      <c r="F30" s="1">
        <v>31</v>
      </c>
      <c r="G30" s="1">
        <v>28</v>
      </c>
      <c r="H30" s="1">
        <v>28</v>
      </c>
      <c r="I30" s="116"/>
      <c r="J30" s="1">
        <v>7</v>
      </c>
      <c r="K30" s="1">
        <v>27</v>
      </c>
      <c r="L30" s="1">
        <v>11</v>
      </c>
    </row>
    <row r="31" spans="1:12" ht="12.75">
      <c r="A31" s="3" t="s">
        <v>21</v>
      </c>
      <c r="B31" s="1">
        <v>25</v>
      </c>
      <c r="C31" s="116"/>
      <c r="D31" s="1">
        <v>27</v>
      </c>
      <c r="E31" s="116"/>
      <c r="F31" s="1">
        <v>19</v>
      </c>
      <c r="G31" s="1">
        <v>23</v>
      </c>
      <c r="H31" s="1">
        <v>23</v>
      </c>
      <c r="I31" s="116"/>
      <c r="J31" s="1">
        <v>14</v>
      </c>
      <c r="K31" s="1">
        <v>29</v>
      </c>
      <c r="L31" s="1">
        <v>17</v>
      </c>
    </row>
    <row r="32" spans="1:12" ht="12.75">
      <c r="A32" s="3" t="s">
        <v>22</v>
      </c>
      <c r="B32" s="1">
        <v>22</v>
      </c>
      <c r="C32" s="116"/>
      <c r="D32" s="1">
        <v>20</v>
      </c>
      <c r="E32" s="116"/>
      <c r="F32" s="1">
        <v>15</v>
      </c>
      <c r="G32" s="1">
        <v>20</v>
      </c>
      <c r="H32" s="1">
        <v>20</v>
      </c>
      <c r="I32" s="116"/>
      <c r="J32" s="1">
        <v>20</v>
      </c>
      <c r="K32" s="1">
        <v>22</v>
      </c>
      <c r="L32" s="1">
        <v>21</v>
      </c>
    </row>
    <row r="33" spans="1:12" ht="12.75">
      <c r="A33" s="3" t="s">
        <v>23</v>
      </c>
      <c r="B33" s="1">
        <v>15</v>
      </c>
      <c r="C33" s="116"/>
      <c r="D33" s="1">
        <v>11</v>
      </c>
      <c r="E33" s="116"/>
      <c r="F33" s="1">
        <v>12</v>
      </c>
      <c r="G33" s="1">
        <v>13</v>
      </c>
      <c r="H33" s="1">
        <v>13</v>
      </c>
      <c r="I33" s="116"/>
      <c r="J33" s="1">
        <v>25</v>
      </c>
      <c r="K33" s="1">
        <v>12</v>
      </c>
      <c r="L33" s="1">
        <v>23</v>
      </c>
    </row>
    <row r="34" spans="1:12" ht="12.75">
      <c r="A34" s="3" t="s">
        <v>24</v>
      </c>
      <c r="B34" s="1">
        <v>9</v>
      </c>
      <c r="C34" s="116"/>
      <c r="D34" s="1">
        <v>4</v>
      </c>
      <c r="E34" s="116"/>
      <c r="F34" s="1">
        <v>8</v>
      </c>
      <c r="G34" s="1">
        <v>7</v>
      </c>
      <c r="H34" s="1">
        <v>8</v>
      </c>
      <c r="I34" s="116"/>
      <c r="J34" s="1">
        <v>25</v>
      </c>
      <c r="K34" s="1">
        <v>6</v>
      </c>
      <c r="L34" s="1">
        <v>21</v>
      </c>
    </row>
    <row r="35" spans="1:12" ht="12.75">
      <c r="A35" s="3" t="s">
        <v>25</v>
      </c>
      <c r="B35" s="1">
        <v>1</v>
      </c>
      <c r="C35" s="116"/>
      <c r="D35" s="118">
        <v>2</v>
      </c>
      <c r="E35" s="112"/>
      <c r="F35" s="1">
        <v>1</v>
      </c>
      <c r="G35" s="1">
        <v>2</v>
      </c>
      <c r="H35" s="1">
        <v>1</v>
      </c>
      <c r="I35" s="116"/>
      <c r="J35" s="1">
        <v>8</v>
      </c>
      <c r="K35" s="122">
        <v>0</v>
      </c>
      <c r="L35" s="1">
        <v>7</v>
      </c>
    </row>
    <row r="36" spans="1:12" ht="12.75">
      <c r="A36" s="3" t="s">
        <v>26</v>
      </c>
      <c r="B36" s="122" t="s">
        <v>83</v>
      </c>
      <c r="C36" s="113"/>
      <c r="D36" s="118" t="s">
        <v>83</v>
      </c>
      <c r="E36" s="112"/>
      <c r="F36" s="118" t="s">
        <v>83</v>
      </c>
      <c r="G36" s="120">
        <v>0</v>
      </c>
      <c r="H36" s="120">
        <v>0</v>
      </c>
      <c r="I36" s="113"/>
      <c r="J36" s="120">
        <v>1</v>
      </c>
      <c r="K36" s="118" t="s">
        <v>83</v>
      </c>
      <c r="L36" s="120">
        <v>1</v>
      </c>
    </row>
    <row r="37" spans="1:12" ht="16.5" customHeight="1">
      <c r="A37" s="1" t="s">
        <v>136</v>
      </c>
      <c r="B37" s="1">
        <v>100</v>
      </c>
      <c r="C37" s="1"/>
      <c r="D37" s="1">
        <v>100</v>
      </c>
      <c r="E37" s="1"/>
      <c r="F37" s="1">
        <v>100</v>
      </c>
      <c r="G37" s="1">
        <v>100</v>
      </c>
      <c r="H37" s="1">
        <v>100</v>
      </c>
      <c r="I37" s="1"/>
      <c r="J37" s="1">
        <v>100</v>
      </c>
      <c r="K37" s="1">
        <v>100</v>
      </c>
      <c r="L37" s="1">
        <v>100</v>
      </c>
    </row>
    <row r="38" spans="1:13" ht="16.5" customHeight="1">
      <c r="A38" s="5" t="s">
        <v>71</v>
      </c>
      <c r="B38" s="68">
        <v>8611</v>
      </c>
      <c r="C38" s="108"/>
      <c r="D38" s="68">
        <v>56</v>
      </c>
      <c r="E38" s="108"/>
      <c r="F38" s="68">
        <v>4006</v>
      </c>
      <c r="G38" s="68">
        <v>22497</v>
      </c>
      <c r="H38" s="68">
        <v>35170</v>
      </c>
      <c r="I38" s="108"/>
      <c r="J38" s="68">
        <v>962</v>
      </c>
      <c r="K38" s="68">
        <v>238</v>
      </c>
      <c r="L38" s="68">
        <v>1200</v>
      </c>
      <c r="M38" s="6"/>
    </row>
    <row r="39" spans="1:13" ht="24" customHeight="1">
      <c r="A39" s="99"/>
      <c r="B39" s="100"/>
      <c r="C39" s="19"/>
      <c r="D39" s="19"/>
      <c r="E39" s="19"/>
      <c r="F39" s="19"/>
      <c r="G39" s="19"/>
      <c r="H39" s="19"/>
      <c r="I39" s="19"/>
      <c r="J39" s="19"/>
      <c r="K39" s="19"/>
      <c r="L39" s="19"/>
      <c r="M39" s="6"/>
    </row>
    <row r="40" spans="1:13" ht="60.75" customHeight="1">
      <c r="A40" s="137" t="s">
        <v>195</v>
      </c>
      <c r="B40" s="134"/>
      <c r="C40" s="134"/>
      <c r="D40" s="134"/>
      <c r="E40" s="134"/>
      <c r="F40" s="134"/>
      <c r="G40" s="134"/>
      <c r="H40" s="134"/>
      <c r="I40" s="134"/>
      <c r="J40" s="134"/>
      <c r="K40" s="134"/>
      <c r="L40" s="134"/>
      <c r="M40" s="26"/>
    </row>
    <row r="41" ht="12.75">
      <c r="A41" s="28"/>
    </row>
    <row r="42" spans="1:11" ht="12.75">
      <c r="A42" s="28"/>
      <c r="B42" s="28"/>
      <c r="C42" s="28"/>
      <c r="D42" s="28"/>
      <c r="E42" s="28"/>
      <c r="F42" s="28"/>
      <c r="G42" s="28"/>
      <c r="H42" s="28"/>
      <c r="I42" s="28"/>
      <c r="J42" s="28"/>
      <c r="K42" s="28"/>
    </row>
    <row r="43" ht="12.75">
      <c r="A43" s="28"/>
    </row>
    <row r="52" ht="12.75">
      <c r="A52" s="28"/>
    </row>
    <row r="53" ht="12.75">
      <c r="A53" s="28"/>
    </row>
    <row r="54" spans="1:11" ht="12.75">
      <c r="A54" s="28"/>
      <c r="B54" s="28"/>
      <c r="C54" s="28"/>
      <c r="D54" s="28"/>
      <c r="E54" s="28"/>
      <c r="F54" s="28"/>
      <c r="G54" s="28"/>
      <c r="H54" s="28"/>
      <c r="I54" s="28"/>
      <c r="J54" s="28"/>
      <c r="K54" s="28"/>
    </row>
    <row r="55" ht="12.75">
      <c r="A55" s="28"/>
    </row>
  </sheetData>
  <mergeCells count="5">
    <mergeCell ref="A40:L40"/>
    <mergeCell ref="A1:L1"/>
    <mergeCell ref="A3:L3"/>
    <mergeCell ref="J4:L4"/>
    <mergeCell ref="D4:H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2.xml><?xml version="1.0" encoding="utf-8"?>
<worksheet xmlns="http://schemas.openxmlformats.org/spreadsheetml/2006/main" xmlns:r="http://schemas.openxmlformats.org/officeDocument/2006/relationships">
  <dimension ref="A1:J57"/>
  <sheetViews>
    <sheetView workbookViewId="0" topLeftCell="A1">
      <selection activeCell="M19" sqref="L19:M19"/>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133" t="s">
        <v>187</v>
      </c>
      <c r="B1" s="134"/>
      <c r="C1" s="134"/>
      <c r="D1" s="134"/>
      <c r="E1" s="134"/>
      <c r="F1" s="16"/>
      <c r="G1" s="16"/>
      <c r="H1" s="16"/>
      <c r="I1" s="16"/>
      <c r="J1" s="16"/>
    </row>
    <row r="2" spans="1:10" ht="7.5" customHeight="1">
      <c r="A2" s="86"/>
      <c r="B2" s="87"/>
      <c r="C2" s="87"/>
      <c r="D2" s="87"/>
      <c r="E2" s="87"/>
      <c r="F2" s="16"/>
      <c r="G2" s="16"/>
      <c r="H2" s="16"/>
      <c r="I2" s="16"/>
      <c r="J2" s="16"/>
    </row>
    <row r="3" spans="1:10" ht="27" customHeight="1">
      <c r="A3" s="136" t="s">
        <v>212</v>
      </c>
      <c r="B3" s="136"/>
      <c r="C3" s="136"/>
      <c r="D3" s="136"/>
      <c r="E3" s="136"/>
      <c r="F3" s="17"/>
      <c r="G3" s="17"/>
      <c r="H3" s="17"/>
      <c r="I3" s="17"/>
      <c r="J3" s="17"/>
    </row>
    <row r="4" spans="1:10" ht="25.5" customHeight="1">
      <c r="A4" s="5" t="s">
        <v>167</v>
      </c>
      <c r="B4" s="64" t="s">
        <v>150</v>
      </c>
      <c r="C4" s="64" t="s">
        <v>149</v>
      </c>
      <c r="D4" s="64" t="s">
        <v>156</v>
      </c>
      <c r="E4" s="64" t="s">
        <v>152</v>
      </c>
      <c r="F4" s="20"/>
      <c r="G4" s="20"/>
      <c r="H4" s="20"/>
      <c r="I4" s="20"/>
      <c r="J4" s="20"/>
    </row>
    <row r="5" spans="1:10" ht="18.75" customHeight="1">
      <c r="A5" s="58" t="s">
        <v>197</v>
      </c>
      <c r="B5" s="58"/>
      <c r="C5" s="59"/>
      <c r="D5" s="59"/>
      <c r="E5" s="59"/>
      <c r="F5" s="59"/>
      <c r="G5" s="59"/>
      <c r="H5" s="59"/>
      <c r="I5" s="59"/>
      <c r="J5" s="59"/>
    </row>
    <row r="6" spans="1:10" ht="16.5" customHeight="1">
      <c r="A6" s="29" t="s">
        <v>15</v>
      </c>
      <c r="B6" s="29"/>
      <c r="C6" s="60"/>
      <c r="D6" s="42"/>
      <c r="E6" s="42"/>
      <c r="F6" s="42"/>
      <c r="G6" s="42"/>
      <c r="H6" s="60"/>
      <c r="I6" s="60"/>
      <c r="J6" s="60"/>
    </row>
    <row r="7" spans="1:10" ht="12.75">
      <c r="A7" s="28" t="s">
        <v>4</v>
      </c>
      <c r="B7" s="41">
        <f>B8+B9</f>
        <v>98</v>
      </c>
      <c r="C7" s="42">
        <f>C8+C9</f>
        <v>747</v>
      </c>
      <c r="D7" s="42">
        <f>D8+D9</f>
        <v>4392</v>
      </c>
      <c r="E7" s="42">
        <f>B7+C7+D7</f>
        <v>5237</v>
      </c>
      <c r="F7" s="42"/>
      <c r="G7" s="42"/>
      <c r="H7" s="60"/>
      <c r="I7" s="60"/>
      <c r="J7" s="60"/>
    </row>
    <row r="8" spans="1:10" ht="12.75">
      <c r="A8" s="34" t="s">
        <v>17</v>
      </c>
      <c r="B8" s="41">
        <v>66</v>
      </c>
      <c r="C8" s="42">
        <v>488</v>
      </c>
      <c r="D8" s="42">
        <v>2715</v>
      </c>
      <c r="E8" s="42">
        <f aca="true" t="shared" si="0" ref="E8:E30">B8+C8+D8</f>
        <v>3269</v>
      </c>
      <c r="F8" s="42"/>
      <c r="G8" s="42"/>
      <c r="H8" s="42"/>
      <c r="I8" s="42"/>
      <c r="J8" s="42"/>
    </row>
    <row r="9" spans="1:10" ht="12.75">
      <c r="A9" s="34" t="s">
        <v>16</v>
      </c>
      <c r="B9" s="41">
        <v>32</v>
      </c>
      <c r="C9" s="42">
        <v>259</v>
      </c>
      <c r="D9" s="42">
        <v>1677</v>
      </c>
      <c r="E9" s="42">
        <f t="shared" si="0"/>
        <v>1968</v>
      </c>
      <c r="F9" s="42"/>
      <c r="G9" s="42"/>
      <c r="H9" s="42"/>
      <c r="I9" s="42"/>
      <c r="J9" s="42"/>
    </row>
    <row r="10" spans="1:10" ht="16.5" customHeight="1">
      <c r="A10" s="29" t="s">
        <v>18</v>
      </c>
      <c r="B10" s="79"/>
      <c r="C10" s="42"/>
      <c r="D10" s="42"/>
      <c r="E10" s="42"/>
      <c r="F10" s="42"/>
      <c r="G10" s="42"/>
      <c r="H10" s="42"/>
      <c r="I10" s="42"/>
      <c r="J10" s="42"/>
    </row>
    <row r="11" spans="1:10" ht="12.75">
      <c r="A11" s="28" t="s">
        <v>4</v>
      </c>
      <c r="B11" s="41">
        <f>B12+B13</f>
        <v>18</v>
      </c>
      <c r="C11" s="42">
        <f>C12+C13</f>
        <v>148</v>
      </c>
      <c r="D11" s="42">
        <f>D12+D13</f>
        <v>929</v>
      </c>
      <c r="E11" s="42">
        <f t="shared" si="0"/>
        <v>1095</v>
      </c>
      <c r="F11" s="42"/>
      <c r="G11" s="42"/>
      <c r="H11" s="42"/>
      <c r="I11" s="42"/>
      <c r="J11" s="42"/>
    </row>
    <row r="12" spans="1:10" ht="12.75">
      <c r="A12" s="34" t="s">
        <v>17</v>
      </c>
      <c r="B12" s="123">
        <v>11</v>
      </c>
      <c r="C12" s="42">
        <v>113</v>
      </c>
      <c r="D12" s="42">
        <v>824</v>
      </c>
      <c r="E12" s="42">
        <f t="shared" si="0"/>
        <v>948</v>
      </c>
      <c r="F12" s="42"/>
      <c r="G12" s="42"/>
      <c r="H12" s="42"/>
      <c r="I12" s="42"/>
      <c r="J12" s="42"/>
    </row>
    <row r="13" spans="1:10" ht="12.75">
      <c r="A13" s="34" t="s">
        <v>16</v>
      </c>
      <c r="B13" s="41">
        <v>7</v>
      </c>
      <c r="C13" s="42">
        <v>35</v>
      </c>
      <c r="D13" s="42">
        <v>105</v>
      </c>
      <c r="E13" s="42">
        <f t="shared" si="0"/>
        <v>147</v>
      </c>
      <c r="F13" s="42"/>
      <c r="G13" s="42"/>
      <c r="H13" s="42"/>
      <c r="I13" s="42"/>
      <c r="J13" s="42"/>
    </row>
    <row r="14" spans="1:10" ht="16.5" customHeight="1">
      <c r="A14" s="29" t="s">
        <v>70</v>
      </c>
      <c r="B14" s="79"/>
      <c r="C14" s="42"/>
      <c r="D14" s="42"/>
      <c r="E14" s="42"/>
      <c r="F14" s="28"/>
      <c r="G14" s="28"/>
      <c r="H14" s="28"/>
      <c r="I14" s="28"/>
      <c r="J14" s="28"/>
    </row>
    <row r="15" spans="1:10" ht="12.75">
      <c r="A15" s="28" t="s">
        <v>4</v>
      </c>
      <c r="B15" s="41">
        <f>B7+B11</f>
        <v>116</v>
      </c>
      <c r="C15" s="41">
        <f>C7+C11</f>
        <v>895</v>
      </c>
      <c r="D15" s="41">
        <f>D7+D11</f>
        <v>5321</v>
      </c>
      <c r="E15" s="42">
        <f t="shared" si="0"/>
        <v>6332</v>
      </c>
      <c r="F15" s="28"/>
      <c r="G15" s="28"/>
      <c r="H15" s="28"/>
      <c r="I15" s="28"/>
      <c r="J15" s="28"/>
    </row>
    <row r="16" spans="1:10" ht="12.75">
      <c r="A16" s="34" t="s">
        <v>17</v>
      </c>
      <c r="B16" s="41">
        <f aca="true" t="shared" si="1" ref="B16:D17">B8+B12</f>
        <v>77</v>
      </c>
      <c r="C16" s="41">
        <f t="shared" si="1"/>
        <v>601</v>
      </c>
      <c r="D16" s="41">
        <f t="shared" si="1"/>
        <v>3539</v>
      </c>
      <c r="E16" s="42">
        <f t="shared" si="0"/>
        <v>4217</v>
      </c>
      <c r="F16" s="28"/>
      <c r="G16" s="28"/>
      <c r="H16" s="28"/>
      <c r="I16" s="28"/>
      <c r="J16" s="28"/>
    </row>
    <row r="17" spans="1:10" ht="12.75">
      <c r="A17" s="34" t="s">
        <v>16</v>
      </c>
      <c r="B17" s="41">
        <f t="shared" si="1"/>
        <v>39</v>
      </c>
      <c r="C17" s="41">
        <f t="shared" si="1"/>
        <v>294</v>
      </c>
      <c r="D17" s="41">
        <f t="shared" si="1"/>
        <v>1782</v>
      </c>
      <c r="E17" s="42">
        <f t="shared" si="0"/>
        <v>2115</v>
      </c>
      <c r="F17" s="28"/>
      <c r="G17" s="28"/>
      <c r="H17" s="28"/>
      <c r="I17" s="28"/>
      <c r="J17" s="28"/>
    </row>
    <row r="18" spans="1:10" ht="16.5" customHeight="1">
      <c r="A18" s="29" t="s">
        <v>198</v>
      </c>
      <c r="B18" s="79"/>
      <c r="C18" s="42"/>
      <c r="D18" s="42"/>
      <c r="E18" s="42"/>
      <c r="F18" s="28"/>
      <c r="G18" s="28"/>
      <c r="H18" s="28"/>
      <c r="I18" s="28"/>
      <c r="J18" s="28"/>
    </row>
    <row r="19" spans="1:10" ht="16.5" customHeight="1">
      <c r="A19" s="29" t="s">
        <v>15</v>
      </c>
      <c r="B19" s="79"/>
      <c r="C19" s="42"/>
      <c r="D19" s="42"/>
      <c r="E19" s="42"/>
      <c r="F19" s="28"/>
      <c r="G19" s="28"/>
      <c r="H19" s="28"/>
      <c r="I19" s="28"/>
      <c r="J19" s="28"/>
    </row>
    <row r="20" spans="1:10" ht="12.75">
      <c r="A20" s="28" t="s">
        <v>4</v>
      </c>
      <c r="B20" s="41">
        <f>B21+B22</f>
        <v>98</v>
      </c>
      <c r="C20" s="42">
        <f>C21+C22</f>
        <v>674</v>
      </c>
      <c r="D20" s="42">
        <f>D21+D22</f>
        <v>4103</v>
      </c>
      <c r="E20" s="42">
        <f t="shared" si="0"/>
        <v>4875</v>
      </c>
      <c r="F20" s="28"/>
      <c r="G20" s="28"/>
      <c r="H20" s="28"/>
      <c r="I20" s="28"/>
      <c r="J20" s="28"/>
    </row>
    <row r="21" spans="1:10" ht="12.75">
      <c r="A21" s="34" t="s">
        <v>17</v>
      </c>
      <c r="B21" s="41">
        <v>59</v>
      </c>
      <c r="C21" s="42">
        <v>459</v>
      </c>
      <c r="D21" s="42">
        <v>2649</v>
      </c>
      <c r="E21" s="42">
        <f t="shared" si="0"/>
        <v>3167</v>
      </c>
      <c r="F21" s="28"/>
      <c r="G21" s="28"/>
      <c r="H21" s="28"/>
      <c r="I21" s="28"/>
      <c r="J21" s="28"/>
    </row>
    <row r="22" spans="1:10" ht="12.75">
      <c r="A22" s="34" t="s">
        <v>16</v>
      </c>
      <c r="B22" s="41">
        <v>39</v>
      </c>
      <c r="C22" s="42">
        <v>215</v>
      </c>
      <c r="D22" s="42">
        <v>1454</v>
      </c>
      <c r="E22" s="42">
        <f t="shared" si="0"/>
        <v>1708</v>
      </c>
      <c r="F22" s="28"/>
      <c r="G22" s="28"/>
      <c r="H22" s="28"/>
      <c r="I22" s="28"/>
      <c r="J22" s="28"/>
    </row>
    <row r="23" spans="1:10" ht="16.5" customHeight="1">
      <c r="A23" s="29" t="s">
        <v>18</v>
      </c>
      <c r="B23" s="79"/>
      <c r="C23" s="42"/>
      <c r="D23" s="42"/>
      <c r="E23" s="42"/>
      <c r="F23" s="28"/>
      <c r="G23" s="28"/>
      <c r="H23" s="28"/>
      <c r="I23" s="28"/>
      <c r="J23" s="28"/>
    </row>
    <row r="24" spans="1:10" ht="12.75">
      <c r="A24" s="28" t="s">
        <v>4</v>
      </c>
      <c r="B24" s="41">
        <f>B25+B26</f>
        <v>26</v>
      </c>
      <c r="C24" s="42">
        <f>C25+C26</f>
        <v>146</v>
      </c>
      <c r="D24" s="42">
        <f>D25+D26</f>
        <v>894</v>
      </c>
      <c r="E24" s="42">
        <f t="shared" si="0"/>
        <v>1066</v>
      </c>
      <c r="F24" s="28"/>
      <c r="G24" s="28"/>
      <c r="H24" s="28"/>
      <c r="I24" s="28"/>
      <c r="J24" s="28"/>
    </row>
    <row r="25" spans="1:10" ht="12.75">
      <c r="A25" s="34" t="s">
        <v>17</v>
      </c>
      <c r="B25" s="123">
        <v>17</v>
      </c>
      <c r="C25" s="42">
        <v>116</v>
      </c>
      <c r="D25" s="42">
        <v>780</v>
      </c>
      <c r="E25" s="42">
        <f t="shared" si="0"/>
        <v>913</v>
      </c>
      <c r="F25" s="28"/>
      <c r="G25" s="28"/>
      <c r="H25" s="28"/>
      <c r="I25" s="28"/>
      <c r="J25" s="28"/>
    </row>
    <row r="26" spans="1:10" ht="12.75">
      <c r="A26" s="34" t="s">
        <v>16</v>
      </c>
      <c r="B26" s="41">
        <v>9</v>
      </c>
      <c r="C26" s="42">
        <v>30</v>
      </c>
      <c r="D26" s="42">
        <v>114</v>
      </c>
      <c r="E26" s="42">
        <f t="shared" si="0"/>
        <v>153</v>
      </c>
      <c r="F26" s="28"/>
      <c r="G26" s="28"/>
      <c r="H26" s="28"/>
      <c r="I26" s="28"/>
      <c r="J26" s="28"/>
    </row>
    <row r="27" spans="1:10" ht="16.5" customHeight="1">
      <c r="A27" s="29" t="s">
        <v>70</v>
      </c>
      <c r="B27" s="79"/>
      <c r="C27" s="42"/>
      <c r="D27" s="42"/>
      <c r="E27" s="42"/>
      <c r="F27" s="28"/>
      <c r="G27" s="28"/>
      <c r="H27" s="28"/>
      <c r="I27" s="28"/>
      <c r="J27" s="28"/>
    </row>
    <row r="28" spans="1:10" ht="12.75">
      <c r="A28" s="28" t="s">
        <v>4</v>
      </c>
      <c r="B28" s="41">
        <f aca="true" t="shared" si="2" ref="B28:D30">B20+B24</f>
        <v>124</v>
      </c>
      <c r="C28" s="41">
        <f t="shared" si="2"/>
        <v>820</v>
      </c>
      <c r="D28" s="41">
        <f t="shared" si="2"/>
        <v>4997</v>
      </c>
      <c r="E28" s="42">
        <f t="shared" si="0"/>
        <v>5941</v>
      </c>
      <c r="F28" s="28"/>
      <c r="G28" s="28"/>
      <c r="H28" s="28"/>
      <c r="I28" s="28"/>
      <c r="J28" s="28"/>
    </row>
    <row r="29" spans="1:10" ht="12.75">
      <c r="A29" s="34" t="s">
        <v>17</v>
      </c>
      <c r="B29" s="41">
        <f t="shared" si="2"/>
        <v>76</v>
      </c>
      <c r="C29" s="41">
        <f t="shared" si="2"/>
        <v>575</v>
      </c>
      <c r="D29" s="41">
        <f t="shared" si="2"/>
        <v>3429</v>
      </c>
      <c r="E29" s="42">
        <f t="shared" si="0"/>
        <v>4080</v>
      </c>
      <c r="F29" s="28"/>
      <c r="G29" s="28"/>
      <c r="H29" s="28"/>
      <c r="I29" s="28"/>
      <c r="J29" s="28"/>
    </row>
    <row r="30" spans="1:10" ht="12.75">
      <c r="A30" s="35" t="s">
        <v>16</v>
      </c>
      <c r="B30" s="48">
        <f t="shared" si="2"/>
        <v>48</v>
      </c>
      <c r="C30" s="48">
        <f t="shared" si="2"/>
        <v>245</v>
      </c>
      <c r="D30" s="48">
        <f t="shared" si="2"/>
        <v>1568</v>
      </c>
      <c r="E30" s="49">
        <f t="shared" si="0"/>
        <v>1861</v>
      </c>
      <c r="F30" s="39"/>
      <c r="G30" s="39"/>
      <c r="H30" s="39"/>
      <c r="I30" s="39"/>
      <c r="J30" s="39"/>
    </row>
    <row r="31" spans="1:10" ht="70.5" customHeight="1">
      <c r="A31" s="126" t="s">
        <v>228</v>
      </c>
      <c r="B31" s="144"/>
      <c r="C31" s="144"/>
      <c r="D31" s="144"/>
      <c r="E31" s="144"/>
      <c r="F31" s="26"/>
      <c r="G31" s="26"/>
      <c r="H31" s="26"/>
      <c r="I31" s="28"/>
      <c r="J31" s="28"/>
    </row>
    <row r="32" spans="1:10" ht="12.75">
      <c r="A32" s="28"/>
      <c r="B32" s="28"/>
      <c r="C32" s="28"/>
      <c r="D32" s="28"/>
      <c r="E32" s="28"/>
      <c r="F32" s="28"/>
      <c r="G32" s="28"/>
      <c r="H32" s="28"/>
      <c r="I32" s="28"/>
      <c r="J32" s="28"/>
    </row>
    <row r="33" spans="1:10" ht="12.75">
      <c r="A33" s="33"/>
      <c r="B33" s="33"/>
      <c r="C33" s="16"/>
      <c r="D33" s="16"/>
      <c r="E33" s="16"/>
      <c r="F33" s="16"/>
      <c r="G33" s="16"/>
      <c r="H33" s="16"/>
      <c r="I33" s="16"/>
      <c r="J33" s="16"/>
    </row>
    <row r="34" spans="1:10" ht="12.75">
      <c r="A34" s="17"/>
      <c r="B34" s="17"/>
      <c r="C34" s="17"/>
      <c r="D34" s="17"/>
      <c r="E34" s="17"/>
      <c r="F34" s="17"/>
      <c r="G34" s="17"/>
      <c r="H34" s="17"/>
      <c r="I34" s="17"/>
      <c r="J34" s="17"/>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sheetData>
  <mergeCells count="3">
    <mergeCell ref="A1:E1"/>
    <mergeCell ref="A3:E3"/>
    <mergeCell ref="A31:E31"/>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&amp;R&amp;P</oddHeader>
  </headerFooter>
</worksheet>
</file>

<file path=xl/worksheets/sheet13.xml><?xml version="1.0" encoding="utf-8"?>
<worksheet xmlns="http://schemas.openxmlformats.org/spreadsheetml/2006/main" xmlns:r="http://schemas.openxmlformats.org/officeDocument/2006/relationships">
  <dimension ref="A1:H31"/>
  <sheetViews>
    <sheetView workbookViewId="0" topLeftCell="A1">
      <selection activeCell="M19" sqref="L19:M19"/>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5" ht="39.75" customHeight="1">
      <c r="A1" s="133" t="s">
        <v>188</v>
      </c>
      <c r="B1" s="134"/>
      <c r="C1" s="134"/>
      <c r="D1" s="134"/>
      <c r="E1" s="134"/>
    </row>
    <row r="2" spans="1:5" ht="7.5" customHeight="1">
      <c r="A2" s="86"/>
      <c r="B2" s="87"/>
      <c r="C2" s="87"/>
      <c r="D2" s="87"/>
      <c r="E2" s="87"/>
    </row>
    <row r="3" spans="1:5" ht="39.75" customHeight="1">
      <c r="A3" s="136" t="s">
        <v>213</v>
      </c>
      <c r="B3" s="136"/>
      <c r="C3" s="136"/>
      <c r="D3" s="136"/>
      <c r="E3" s="136"/>
    </row>
    <row r="4" spans="1:5" ht="27.75" customHeight="1">
      <c r="A4" s="5" t="s">
        <v>167</v>
      </c>
      <c r="B4" s="64" t="s">
        <v>150</v>
      </c>
      <c r="C4" s="64" t="s">
        <v>149</v>
      </c>
      <c r="D4" s="64" t="s">
        <v>151</v>
      </c>
      <c r="E4" s="64" t="s">
        <v>152</v>
      </c>
    </row>
    <row r="5" spans="1:5" ht="18.75" customHeight="1">
      <c r="A5" s="58" t="s">
        <v>197</v>
      </c>
      <c r="B5" s="58"/>
      <c r="C5" s="59"/>
      <c r="D5" s="59"/>
      <c r="E5" s="59"/>
    </row>
    <row r="6" spans="1:5" ht="16.5" customHeight="1">
      <c r="A6" s="29" t="s">
        <v>15</v>
      </c>
      <c r="B6" s="29"/>
      <c r="C6" s="60"/>
      <c r="D6" s="42"/>
      <c r="E6" s="42"/>
    </row>
    <row r="7" spans="1:5" ht="12.75">
      <c r="A7" s="28" t="s">
        <v>4</v>
      </c>
      <c r="B7" s="42">
        <f>B8+B9</f>
        <v>43</v>
      </c>
      <c r="C7" s="42">
        <f>C8+C9</f>
        <v>467</v>
      </c>
      <c r="D7" s="42">
        <f>D8+D9</f>
        <v>4322</v>
      </c>
      <c r="E7" s="42">
        <f>B7+C7+D7</f>
        <v>4832</v>
      </c>
    </row>
    <row r="8" spans="1:5" ht="12.75">
      <c r="A8" s="34" t="s">
        <v>17</v>
      </c>
      <c r="B8" s="41">
        <v>32</v>
      </c>
      <c r="C8" s="42">
        <v>279</v>
      </c>
      <c r="D8" s="42">
        <v>2654</v>
      </c>
      <c r="E8" s="42">
        <f aca="true" t="shared" si="0" ref="E8:E30">B8+C8+D8</f>
        <v>2965</v>
      </c>
    </row>
    <row r="9" spans="1:5" ht="12.75">
      <c r="A9" s="34" t="s">
        <v>16</v>
      </c>
      <c r="B9" s="41">
        <v>11</v>
      </c>
      <c r="C9" s="42">
        <v>188</v>
      </c>
      <c r="D9" s="42">
        <v>1668</v>
      </c>
      <c r="E9" s="42">
        <f t="shared" si="0"/>
        <v>1867</v>
      </c>
    </row>
    <row r="10" spans="1:5" ht="16.5" customHeight="1">
      <c r="A10" s="29" t="s">
        <v>18</v>
      </c>
      <c r="B10" s="79"/>
      <c r="C10" s="42"/>
      <c r="D10" s="42"/>
      <c r="E10" s="42"/>
    </row>
    <row r="11" spans="1:5" ht="12.75">
      <c r="A11" s="28" t="s">
        <v>4</v>
      </c>
      <c r="B11" s="41">
        <f>B12+B13</f>
        <v>14</v>
      </c>
      <c r="C11" s="41">
        <f>C12+C13</f>
        <v>73</v>
      </c>
      <c r="D11" s="41">
        <f>D12+D13</f>
        <v>802</v>
      </c>
      <c r="E11" s="42">
        <f t="shared" si="0"/>
        <v>889</v>
      </c>
    </row>
    <row r="12" spans="1:5" ht="12.75">
      <c r="A12" s="34" t="s">
        <v>17</v>
      </c>
      <c r="B12" s="123">
        <v>9</v>
      </c>
      <c r="C12" s="42">
        <v>55</v>
      </c>
      <c r="D12" s="42">
        <v>699</v>
      </c>
      <c r="E12" s="42">
        <f t="shared" si="0"/>
        <v>763</v>
      </c>
    </row>
    <row r="13" spans="1:5" ht="12.75">
      <c r="A13" s="34" t="s">
        <v>16</v>
      </c>
      <c r="B13" s="41">
        <v>5</v>
      </c>
      <c r="C13" s="42">
        <v>18</v>
      </c>
      <c r="D13" s="42">
        <v>103</v>
      </c>
      <c r="E13" s="42">
        <f t="shared" si="0"/>
        <v>126</v>
      </c>
    </row>
    <row r="14" spans="1:5" ht="16.5" customHeight="1">
      <c r="A14" s="29" t="s">
        <v>70</v>
      </c>
      <c r="B14" s="79"/>
      <c r="C14" s="42"/>
      <c r="D14" s="42"/>
      <c r="E14" s="42"/>
    </row>
    <row r="15" spans="1:5" ht="12.75">
      <c r="A15" s="28" t="s">
        <v>4</v>
      </c>
      <c r="B15" s="41">
        <f>B7+B11</f>
        <v>57</v>
      </c>
      <c r="C15" s="41">
        <f>C7+C11</f>
        <v>540</v>
      </c>
      <c r="D15" s="41">
        <f>D7+D11</f>
        <v>5124</v>
      </c>
      <c r="E15" s="42">
        <f t="shared" si="0"/>
        <v>5721</v>
      </c>
    </row>
    <row r="16" spans="1:5" ht="12.75">
      <c r="A16" s="34" t="s">
        <v>17</v>
      </c>
      <c r="B16" s="41">
        <f aca="true" t="shared" si="1" ref="B16:D17">B8+B12</f>
        <v>41</v>
      </c>
      <c r="C16" s="41">
        <f t="shared" si="1"/>
        <v>334</v>
      </c>
      <c r="D16" s="41">
        <f t="shared" si="1"/>
        <v>3353</v>
      </c>
      <c r="E16" s="42">
        <f t="shared" si="0"/>
        <v>3728</v>
      </c>
    </row>
    <row r="17" spans="1:5" ht="12.75">
      <c r="A17" s="34" t="s">
        <v>16</v>
      </c>
      <c r="B17" s="41">
        <f t="shared" si="1"/>
        <v>16</v>
      </c>
      <c r="C17" s="41">
        <f t="shared" si="1"/>
        <v>206</v>
      </c>
      <c r="D17" s="41">
        <f t="shared" si="1"/>
        <v>1771</v>
      </c>
      <c r="E17" s="42">
        <f t="shared" si="0"/>
        <v>1993</v>
      </c>
    </row>
    <row r="18" spans="1:5" ht="16.5" customHeight="1">
      <c r="A18" s="29" t="s">
        <v>198</v>
      </c>
      <c r="B18" s="79"/>
      <c r="C18" s="42"/>
      <c r="D18" s="42"/>
      <c r="E18" s="42"/>
    </row>
    <row r="19" spans="1:5" ht="16.5" customHeight="1">
      <c r="A19" s="29" t="s">
        <v>15</v>
      </c>
      <c r="B19" s="79"/>
      <c r="C19" s="42"/>
      <c r="D19" s="42"/>
      <c r="E19" s="42"/>
    </row>
    <row r="20" spans="1:5" ht="12.75">
      <c r="A20" s="28" t="s">
        <v>4</v>
      </c>
      <c r="B20" s="41">
        <f>B21+B22</f>
        <v>34</v>
      </c>
      <c r="C20" s="41">
        <f>C21+C22</f>
        <v>375</v>
      </c>
      <c r="D20" s="41">
        <f>D21+D22</f>
        <v>4067</v>
      </c>
      <c r="E20" s="42">
        <f t="shared" si="0"/>
        <v>4476</v>
      </c>
    </row>
    <row r="21" spans="1:5" ht="12.75">
      <c r="A21" s="34" t="s">
        <v>17</v>
      </c>
      <c r="B21" s="41">
        <v>23</v>
      </c>
      <c r="C21" s="42">
        <v>226</v>
      </c>
      <c r="D21" s="42">
        <v>2616</v>
      </c>
      <c r="E21" s="42">
        <f t="shared" si="0"/>
        <v>2865</v>
      </c>
    </row>
    <row r="22" spans="1:5" ht="12.75">
      <c r="A22" s="34" t="s">
        <v>16</v>
      </c>
      <c r="B22" s="41">
        <v>11</v>
      </c>
      <c r="C22" s="42">
        <v>149</v>
      </c>
      <c r="D22" s="42">
        <v>1451</v>
      </c>
      <c r="E22" s="42">
        <f t="shared" si="0"/>
        <v>1611</v>
      </c>
    </row>
    <row r="23" spans="1:5" ht="16.5" customHeight="1">
      <c r="A23" s="29" t="s">
        <v>18</v>
      </c>
      <c r="B23" s="79"/>
      <c r="C23" s="42"/>
      <c r="D23" s="42"/>
      <c r="E23" s="42"/>
    </row>
    <row r="24" spans="1:5" ht="12.75">
      <c r="A24" s="28" t="s">
        <v>4</v>
      </c>
      <c r="B24" s="41">
        <f>B25+B26</f>
        <v>11</v>
      </c>
      <c r="C24" s="41">
        <f>C25+C26</f>
        <v>52</v>
      </c>
      <c r="D24" s="41">
        <f>D25+D26</f>
        <v>757</v>
      </c>
      <c r="E24" s="42">
        <f t="shared" si="0"/>
        <v>820</v>
      </c>
    </row>
    <row r="25" spans="1:5" ht="12.75">
      <c r="A25" s="34" t="s">
        <v>17</v>
      </c>
      <c r="B25" s="123">
        <v>4</v>
      </c>
      <c r="C25" s="42">
        <v>38</v>
      </c>
      <c r="D25" s="42">
        <v>646</v>
      </c>
      <c r="E25" s="42">
        <f t="shared" si="0"/>
        <v>688</v>
      </c>
    </row>
    <row r="26" spans="1:5" ht="12.75">
      <c r="A26" s="34" t="s">
        <v>16</v>
      </c>
      <c r="B26" s="41">
        <v>7</v>
      </c>
      <c r="C26" s="42">
        <v>14</v>
      </c>
      <c r="D26" s="42">
        <v>111</v>
      </c>
      <c r="E26" s="42">
        <f t="shared" si="0"/>
        <v>132</v>
      </c>
    </row>
    <row r="27" spans="1:5" ht="16.5" customHeight="1">
      <c r="A27" s="29" t="s">
        <v>70</v>
      </c>
      <c r="B27" s="80"/>
      <c r="C27" s="42"/>
      <c r="D27" s="42"/>
      <c r="E27" s="42"/>
    </row>
    <row r="28" spans="1:5" ht="12.75">
      <c r="A28" s="28" t="s">
        <v>4</v>
      </c>
      <c r="B28" s="42">
        <f aca="true" t="shared" si="2" ref="B28:D30">B20+B24</f>
        <v>45</v>
      </c>
      <c r="C28" s="42">
        <f t="shared" si="2"/>
        <v>427</v>
      </c>
      <c r="D28" s="42">
        <f t="shared" si="2"/>
        <v>4824</v>
      </c>
      <c r="E28" s="42">
        <f t="shared" si="0"/>
        <v>5296</v>
      </c>
    </row>
    <row r="29" spans="1:5" ht="12.75">
      <c r="A29" s="34" t="s">
        <v>17</v>
      </c>
      <c r="B29" s="42">
        <f t="shared" si="2"/>
        <v>27</v>
      </c>
      <c r="C29" s="42">
        <f t="shared" si="2"/>
        <v>264</v>
      </c>
      <c r="D29" s="42">
        <f t="shared" si="2"/>
        <v>3262</v>
      </c>
      <c r="E29" s="42">
        <f t="shared" si="0"/>
        <v>3553</v>
      </c>
    </row>
    <row r="30" spans="1:8" ht="12.75">
      <c r="A30" s="35" t="s">
        <v>16</v>
      </c>
      <c r="B30" s="48">
        <f t="shared" si="2"/>
        <v>18</v>
      </c>
      <c r="C30" s="48">
        <f t="shared" si="2"/>
        <v>163</v>
      </c>
      <c r="D30" s="48">
        <f t="shared" si="2"/>
        <v>1562</v>
      </c>
      <c r="E30" s="49">
        <f t="shared" si="0"/>
        <v>1743</v>
      </c>
      <c r="F30" s="6"/>
      <c r="G30" s="6"/>
      <c r="H30" s="6"/>
    </row>
    <row r="31" spans="1:8" ht="70.5" customHeight="1">
      <c r="A31" s="126" t="s">
        <v>174</v>
      </c>
      <c r="B31" s="144"/>
      <c r="C31" s="144"/>
      <c r="D31" s="144"/>
      <c r="E31" s="144"/>
      <c r="F31" s="26"/>
      <c r="G31" s="26"/>
      <c r="H31" s="26"/>
    </row>
  </sheetData>
  <mergeCells count="3">
    <mergeCell ref="A1:E1"/>
    <mergeCell ref="A3:E3"/>
    <mergeCell ref="A31:E31"/>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dimension ref="A1:H31"/>
  <sheetViews>
    <sheetView workbookViewId="0" topLeftCell="A1">
      <selection activeCell="M19" sqref="L19:M19"/>
    </sheetView>
  </sheetViews>
  <sheetFormatPr defaultColWidth="9.140625" defaultRowHeight="12.75"/>
  <cols>
    <col min="1" max="1" width="22.7109375" style="0" customWidth="1"/>
    <col min="2" max="5" width="11.7109375" style="0" customWidth="1"/>
  </cols>
  <sheetData>
    <row r="1" spans="1:5" ht="39.75" customHeight="1">
      <c r="A1" s="133" t="s">
        <v>189</v>
      </c>
      <c r="B1" s="134"/>
      <c r="C1" s="134"/>
      <c r="D1" s="134"/>
      <c r="E1" s="134"/>
    </row>
    <row r="2" spans="1:5" ht="7.5" customHeight="1">
      <c r="A2" s="86"/>
      <c r="B2" s="87"/>
      <c r="C2" s="87"/>
      <c r="D2" s="87"/>
      <c r="E2" s="87"/>
    </row>
    <row r="3" spans="1:6" ht="24.75" customHeight="1">
      <c r="A3" s="138" t="s">
        <v>229</v>
      </c>
      <c r="B3" s="138"/>
      <c r="C3" s="138"/>
      <c r="D3" s="138"/>
      <c r="E3" s="138"/>
      <c r="F3" s="146"/>
    </row>
    <row r="4" spans="1:5" ht="24.75" customHeight="1">
      <c r="A4" s="99" t="s">
        <v>157</v>
      </c>
      <c r="B4" s="64" t="s">
        <v>150</v>
      </c>
      <c r="C4" s="64" t="s">
        <v>149</v>
      </c>
      <c r="D4" s="64" t="s">
        <v>156</v>
      </c>
      <c r="E4" s="64" t="s">
        <v>152</v>
      </c>
    </row>
    <row r="5" spans="1:5" ht="18.75" customHeight="1">
      <c r="A5" s="58" t="s">
        <v>197</v>
      </c>
      <c r="B5" s="58"/>
      <c r="C5" s="59"/>
      <c r="D5" s="59"/>
      <c r="E5" s="59"/>
    </row>
    <row r="6" spans="1:5" ht="16.5" customHeight="1">
      <c r="A6" s="29" t="s">
        <v>15</v>
      </c>
      <c r="B6" s="29"/>
      <c r="C6" s="60"/>
      <c r="D6" s="42"/>
      <c r="E6" s="42"/>
    </row>
    <row r="7" spans="1:5" ht="12.75">
      <c r="A7" s="28" t="s">
        <v>4</v>
      </c>
      <c r="B7" s="43">
        <f>B8+B9</f>
        <v>58</v>
      </c>
      <c r="C7" s="43">
        <f>C8+C9</f>
        <v>286</v>
      </c>
      <c r="D7" s="43">
        <f>D8+D9</f>
        <v>70</v>
      </c>
      <c r="E7" s="42">
        <f>B7+C7+D7</f>
        <v>414</v>
      </c>
    </row>
    <row r="8" spans="1:5" ht="12.75">
      <c r="A8" s="34" t="s">
        <v>17</v>
      </c>
      <c r="B8" s="43">
        <v>37</v>
      </c>
      <c r="C8" s="42">
        <v>215</v>
      </c>
      <c r="D8" s="42">
        <v>61</v>
      </c>
      <c r="E8" s="42">
        <f aca="true" t="shared" si="0" ref="E8:E30">B8+C8+D8</f>
        <v>313</v>
      </c>
    </row>
    <row r="9" spans="1:5" ht="12.75">
      <c r="A9" s="34" t="s">
        <v>16</v>
      </c>
      <c r="B9" s="43">
        <v>21</v>
      </c>
      <c r="C9" s="42">
        <v>71</v>
      </c>
      <c r="D9" s="42">
        <v>9</v>
      </c>
      <c r="E9" s="42">
        <f t="shared" si="0"/>
        <v>101</v>
      </c>
    </row>
    <row r="10" spans="1:5" ht="16.5" customHeight="1">
      <c r="A10" s="29" t="s">
        <v>18</v>
      </c>
      <c r="B10" s="78"/>
      <c r="C10" s="42"/>
      <c r="D10" s="42"/>
      <c r="E10" s="42"/>
    </row>
    <row r="11" spans="1:5" ht="12.75">
      <c r="A11" s="28" t="s">
        <v>4</v>
      </c>
      <c r="B11" s="43">
        <f>B12+B13</f>
        <v>5</v>
      </c>
      <c r="C11" s="43">
        <f>C12+C13</f>
        <v>77</v>
      </c>
      <c r="D11" s="43">
        <f>D12+D13</f>
        <v>129</v>
      </c>
      <c r="E11" s="42">
        <f t="shared" si="0"/>
        <v>211</v>
      </c>
    </row>
    <row r="12" spans="1:5" ht="12.75">
      <c r="A12" s="34" t="s">
        <v>17</v>
      </c>
      <c r="B12" s="124">
        <v>2</v>
      </c>
      <c r="C12" s="42">
        <v>58</v>
      </c>
      <c r="D12" s="42">
        <v>127</v>
      </c>
      <c r="E12" s="42">
        <f t="shared" si="0"/>
        <v>187</v>
      </c>
    </row>
    <row r="13" spans="1:5" ht="12.75">
      <c r="A13" s="34" t="s">
        <v>16</v>
      </c>
      <c r="B13" s="43">
        <v>3</v>
      </c>
      <c r="C13" s="42">
        <v>19</v>
      </c>
      <c r="D13" s="42">
        <v>2</v>
      </c>
      <c r="E13" s="42">
        <f t="shared" si="0"/>
        <v>24</v>
      </c>
    </row>
    <row r="14" spans="1:5" ht="16.5" customHeight="1">
      <c r="A14" s="29" t="s">
        <v>70</v>
      </c>
      <c r="B14" s="78"/>
      <c r="C14" s="28"/>
      <c r="D14" s="28"/>
      <c r="E14" s="42"/>
    </row>
    <row r="15" spans="1:5" ht="12.75">
      <c r="A15" s="28" t="s">
        <v>4</v>
      </c>
      <c r="B15" s="43">
        <f>B7+B11</f>
        <v>63</v>
      </c>
      <c r="C15" s="43">
        <f>C7+C11</f>
        <v>363</v>
      </c>
      <c r="D15" s="43">
        <f>D7+D11</f>
        <v>199</v>
      </c>
      <c r="E15" s="42">
        <f t="shared" si="0"/>
        <v>625</v>
      </c>
    </row>
    <row r="16" spans="1:5" ht="12.75">
      <c r="A16" s="34" t="s">
        <v>17</v>
      </c>
      <c r="B16" s="43">
        <f aca="true" t="shared" si="1" ref="B16:D17">B8+B12</f>
        <v>39</v>
      </c>
      <c r="C16" s="43">
        <f t="shared" si="1"/>
        <v>273</v>
      </c>
      <c r="D16" s="43">
        <f t="shared" si="1"/>
        <v>188</v>
      </c>
      <c r="E16" s="42">
        <f t="shared" si="0"/>
        <v>500</v>
      </c>
    </row>
    <row r="17" spans="1:5" ht="12.75">
      <c r="A17" s="34" t="s">
        <v>16</v>
      </c>
      <c r="B17" s="43">
        <f t="shared" si="1"/>
        <v>24</v>
      </c>
      <c r="C17" s="43">
        <f t="shared" si="1"/>
        <v>90</v>
      </c>
      <c r="D17" s="43">
        <f t="shared" si="1"/>
        <v>11</v>
      </c>
      <c r="E17" s="42">
        <f t="shared" si="0"/>
        <v>125</v>
      </c>
    </row>
    <row r="18" spans="1:5" ht="16.5" customHeight="1">
      <c r="A18" s="29" t="s">
        <v>198</v>
      </c>
      <c r="B18" s="78"/>
      <c r="C18" s="28"/>
      <c r="D18" s="28"/>
      <c r="E18" s="42"/>
    </row>
    <row r="19" spans="1:5" ht="16.5" customHeight="1">
      <c r="A19" s="29" t="s">
        <v>15</v>
      </c>
      <c r="B19" s="78"/>
      <c r="C19" s="28"/>
      <c r="D19" s="28"/>
      <c r="E19" s="42"/>
    </row>
    <row r="20" spans="1:5" ht="12.75">
      <c r="A20" s="28" t="s">
        <v>4</v>
      </c>
      <c r="B20" s="43">
        <f>B21+B22</f>
        <v>65</v>
      </c>
      <c r="C20" s="43">
        <f>C21+C22</f>
        <v>311</v>
      </c>
      <c r="D20" s="43">
        <f>D21+D22</f>
        <v>37</v>
      </c>
      <c r="E20" s="42">
        <f t="shared" si="0"/>
        <v>413</v>
      </c>
    </row>
    <row r="21" spans="1:5" ht="12.75">
      <c r="A21" s="34" t="s">
        <v>17</v>
      </c>
      <c r="B21" s="43">
        <v>36</v>
      </c>
      <c r="C21" s="28">
        <v>243</v>
      </c>
      <c r="D21" s="28">
        <v>34</v>
      </c>
      <c r="E21" s="42">
        <f t="shared" si="0"/>
        <v>313</v>
      </c>
    </row>
    <row r="22" spans="1:5" ht="12.75">
      <c r="A22" s="34" t="s">
        <v>16</v>
      </c>
      <c r="B22" s="43">
        <v>29</v>
      </c>
      <c r="C22" s="28">
        <v>68</v>
      </c>
      <c r="D22" s="28">
        <v>3</v>
      </c>
      <c r="E22" s="42">
        <f t="shared" si="0"/>
        <v>100</v>
      </c>
    </row>
    <row r="23" spans="1:5" ht="16.5" customHeight="1">
      <c r="A23" s="29" t="s">
        <v>18</v>
      </c>
      <c r="B23" s="78"/>
      <c r="C23" s="28"/>
      <c r="D23" s="28"/>
      <c r="E23" s="42"/>
    </row>
    <row r="24" spans="1:5" ht="12.75">
      <c r="A24" s="28" t="s">
        <v>4</v>
      </c>
      <c r="B24" s="43">
        <f>B25+B26</f>
        <v>15</v>
      </c>
      <c r="C24" s="43">
        <f>C25+C26</f>
        <v>97</v>
      </c>
      <c r="D24" s="43">
        <f>D25+D26</f>
        <v>149</v>
      </c>
      <c r="E24" s="42">
        <f t="shared" si="0"/>
        <v>261</v>
      </c>
    </row>
    <row r="25" spans="1:5" ht="12.75">
      <c r="A25" s="34" t="s">
        <v>17</v>
      </c>
      <c r="B25" s="124">
        <v>13</v>
      </c>
      <c r="C25" s="28">
        <v>81</v>
      </c>
      <c r="D25" s="28">
        <v>145</v>
      </c>
      <c r="E25" s="42">
        <f t="shared" si="0"/>
        <v>239</v>
      </c>
    </row>
    <row r="26" spans="1:5" ht="12.75">
      <c r="A26" s="34" t="s">
        <v>16</v>
      </c>
      <c r="B26" s="43">
        <v>2</v>
      </c>
      <c r="C26" s="28">
        <v>16</v>
      </c>
      <c r="D26" s="28">
        <v>4</v>
      </c>
      <c r="E26" s="42">
        <f t="shared" si="0"/>
        <v>22</v>
      </c>
    </row>
    <row r="27" spans="1:5" ht="16.5" customHeight="1">
      <c r="A27" s="29" t="s">
        <v>70</v>
      </c>
      <c r="B27" s="29"/>
      <c r="C27" s="28"/>
      <c r="D27" s="28"/>
      <c r="E27" s="42"/>
    </row>
    <row r="28" spans="1:5" ht="12.75">
      <c r="A28" s="28" t="s">
        <v>4</v>
      </c>
      <c r="B28" s="28">
        <f aca="true" t="shared" si="2" ref="B28:D30">B20+B24</f>
        <v>80</v>
      </c>
      <c r="C28" s="28">
        <f t="shared" si="2"/>
        <v>408</v>
      </c>
      <c r="D28" s="28">
        <f t="shared" si="2"/>
        <v>186</v>
      </c>
      <c r="E28" s="42">
        <f t="shared" si="0"/>
        <v>674</v>
      </c>
    </row>
    <row r="29" spans="1:5" ht="12.75">
      <c r="A29" s="34" t="s">
        <v>17</v>
      </c>
      <c r="B29" s="28">
        <f t="shared" si="2"/>
        <v>49</v>
      </c>
      <c r="C29" s="28">
        <f t="shared" si="2"/>
        <v>324</v>
      </c>
      <c r="D29" s="28">
        <f t="shared" si="2"/>
        <v>179</v>
      </c>
      <c r="E29" s="42">
        <f t="shared" si="0"/>
        <v>552</v>
      </c>
    </row>
    <row r="30" spans="1:8" ht="12.75">
      <c r="A30" s="35" t="s">
        <v>16</v>
      </c>
      <c r="B30" s="51">
        <f t="shared" si="2"/>
        <v>31</v>
      </c>
      <c r="C30" s="51">
        <f t="shared" si="2"/>
        <v>84</v>
      </c>
      <c r="D30" s="51">
        <f t="shared" si="2"/>
        <v>7</v>
      </c>
      <c r="E30" s="49">
        <f t="shared" si="0"/>
        <v>122</v>
      </c>
      <c r="F30" s="6"/>
      <c r="G30" s="6"/>
      <c r="H30" s="6"/>
    </row>
    <row r="31" spans="1:8" ht="71.25" customHeight="1">
      <c r="A31" s="126" t="s">
        <v>174</v>
      </c>
      <c r="B31" s="144"/>
      <c r="C31" s="144"/>
      <c r="D31" s="144"/>
      <c r="E31" s="144"/>
      <c r="F31" s="26"/>
      <c r="G31" s="26"/>
      <c r="H31" s="26"/>
    </row>
  </sheetData>
  <mergeCells count="3">
    <mergeCell ref="A1:E1"/>
    <mergeCell ref="A31:E31"/>
    <mergeCell ref="A3:F3"/>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dimension ref="A1:M52"/>
  <sheetViews>
    <sheetView zoomScaleSheetLayoutView="50" workbookViewId="0" topLeftCell="A31">
      <selection activeCell="G46" sqref="G46"/>
    </sheetView>
  </sheetViews>
  <sheetFormatPr defaultColWidth="9.140625" defaultRowHeight="12.75"/>
  <cols>
    <col min="1" max="1" width="15.7109375" style="0" customWidth="1"/>
    <col min="2" max="2" width="10.8515625" style="0" customWidth="1"/>
    <col min="3" max="3" width="1.7109375" style="0" customWidth="1"/>
    <col min="4" max="4" width="8.421875" style="0" customWidth="1"/>
    <col min="5" max="5" width="1.7109375" style="0" customWidth="1"/>
    <col min="6" max="6" width="7.140625" style="0" customWidth="1"/>
    <col min="7" max="7" width="6.7109375" style="0" customWidth="1"/>
    <col min="8" max="8" width="8.8515625" style="0" customWidth="1"/>
    <col min="9" max="9" width="1.7109375" style="0" customWidth="1"/>
    <col min="10" max="10" width="7.28125" style="0" customWidth="1"/>
    <col min="11" max="11" width="7.57421875" style="0" customWidth="1"/>
    <col min="12" max="12" width="6.57421875" style="0" customWidth="1"/>
    <col min="13" max="13" width="7.8515625" style="0" customWidth="1"/>
  </cols>
  <sheetData>
    <row r="1" spans="1:13" ht="27.75" customHeight="1">
      <c r="A1" s="133" t="s">
        <v>190</v>
      </c>
      <c r="B1" s="134"/>
      <c r="C1" s="134"/>
      <c r="D1" s="134"/>
      <c r="E1" s="134"/>
      <c r="F1" s="134"/>
      <c r="G1" s="134"/>
      <c r="H1" s="134"/>
      <c r="I1" s="134"/>
      <c r="J1" s="134"/>
      <c r="K1" s="134"/>
      <c r="L1" s="134"/>
      <c r="M1" s="134"/>
    </row>
    <row r="2" spans="1:13" ht="7.5" customHeight="1">
      <c r="A2" s="86"/>
      <c r="B2" s="87"/>
      <c r="C2" s="87"/>
      <c r="D2" s="87"/>
      <c r="E2" s="87"/>
      <c r="F2" s="87"/>
      <c r="G2" s="87"/>
      <c r="H2" s="87"/>
      <c r="I2" s="87"/>
      <c r="J2" s="87"/>
      <c r="K2" s="87"/>
      <c r="L2" s="87"/>
      <c r="M2" s="87"/>
    </row>
    <row r="3" spans="1:13" ht="27" customHeight="1">
      <c r="A3" s="135" t="s">
        <v>214</v>
      </c>
      <c r="B3" s="135"/>
      <c r="C3" s="135"/>
      <c r="D3" s="135"/>
      <c r="E3" s="135"/>
      <c r="F3" s="135"/>
      <c r="G3" s="135"/>
      <c r="H3" s="135"/>
      <c r="I3" s="135"/>
      <c r="J3" s="135"/>
      <c r="K3" s="135"/>
      <c r="L3" s="135"/>
      <c r="M3" s="135"/>
    </row>
    <row r="4" spans="1:13" ht="18.75" customHeight="1">
      <c r="A4" s="82" t="s">
        <v>166</v>
      </c>
      <c r="B4" s="96" t="s">
        <v>9</v>
      </c>
      <c r="C4" s="37"/>
      <c r="D4" s="147" t="s">
        <v>10</v>
      </c>
      <c r="E4" s="147"/>
      <c r="F4" s="147"/>
      <c r="G4" s="147"/>
      <c r="H4" s="147"/>
      <c r="I4" s="12"/>
      <c r="J4" s="98" t="s">
        <v>11</v>
      </c>
      <c r="K4" s="98"/>
      <c r="L4" s="98"/>
      <c r="M4" s="98"/>
    </row>
    <row r="5" spans="1:13" ht="48.75" customHeight="1">
      <c r="A5" s="5" t="s">
        <v>168</v>
      </c>
      <c r="B5" s="10" t="s">
        <v>12</v>
      </c>
      <c r="C5" s="10"/>
      <c r="D5" s="10" t="s">
        <v>175</v>
      </c>
      <c r="E5" s="110" t="s">
        <v>171</v>
      </c>
      <c r="F5" s="10" t="s">
        <v>29</v>
      </c>
      <c r="G5" s="10" t="s">
        <v>13</v>
      </c>
      <c r="H5" s="10" t="s">
        <v>77</v>
      </c>
      <c r="I5" s="10"/>
      <c r="J5" s="10" t="s">
        <v>82</v>
      </c>
      <c r="K5" s="10" t="s">
        <v>14</v>
      </c>
      <c r="L5" s="10" t="s">
        <v>101</v>
      </c>
      <c r="M5" s="10" t="s">
        <v>72</v>
      </c>
    </row>
    <row r="6" spans="1:13" ht="18.75" customHeight="1">
      <c r="A6" s="66" t="s">
        <v>17</v>
      </c>
      <c r="B6" s="71"/>
      <c r="C6" s="71"/>
      <c r="D6" s="71"/>
      <c r="E6" s="71"/>
      <c r="F6" s="71"/>
      <c r="G6" s="71"/>
      <c r="H6" s="71"/>
      <c r="I6" s="71"/>
      <c r="J6" s="71"/>
      <c r="K6" s="71"/>
      <c r="L6" s="71"/>
      <c r="M6" s="71"/>
    </row>
    <row r="7" spans="1:13" ht="27" customHeight="1">
      <c r="A7" s="11" t="s">
        <v>200</v>
      </c>
      <c r="B7" s="4">
        <v>2422</v>
      </c>
      <c r="C7" s="105"/>
      <c r="D7" s="4">
        <v>349</v>
      </c>
      <c r="E7" s="105"/>
      <c r="F7" s="4">
        <v>725</v>
      </c>
      <c r="G7" s="4">
        <v>6175</v>
      </c>
      <c r="H7" s="4">
        <f>B7+D7+F7+G7</f>
        <v>9671</v>
      </c>
      <c r="I7" s="105"/>
      <c r="J7" s="4">
        <v>4928</v>
      </c>
      <c r="K7" s="4">
        <v>20</v>
      </c>
      <c r="L7" s="4">
        <v>233</v>
      </c>
      <c r="M7" s="4">
        <f>J7+K7+L7</f>
        <v>5181</v>
      </c>
    </row>
    <row r="8" spans="1:13" ht="24" customHeight="1">
      <c r="A8" s="11" t="s">
        <v>199</v>
      </c>
      <c r="B8" s="105"/>
      <c r="C8" s="105"/>
      <c r="D8" s="105"/>
      <c r="E8" s="105"/>
      <c r="F8" s="105"/>
      <c r="G8" s="105"/>
      <c r="H8" s="105"/>
      <c r="I8" s="105"/>
      <c r="J8" s="105"/>
      <c r="K8" s="105"/>
      <c r="L8" s="105"/>
      <c r="M8" s="105"/>
    </row>
    <row r="9" spans="1:13" ht="12.75">
      <c r="A9" s="8" t="s">
        <v>39</v>
      </c>
      <c r="B9" s="4">
        <v>128</v>
      </c>
      <c r="C9" s="105"/>
      <c r="D9" s="4">
        <v>5</v>
      </c>
      <c r="E9" s="105"/>
      <c r="F9" s="4">
        <v>44</v>
      </c>
      <c r="G9" s="4">
        <v>210</v>
      </c>
      <c r="H9" s="4">
        <f>B9+D9+F9+G9</f>
        <v>387</v>
      </c>
      <c r="I9" s="105"/>
      <c r="J9" s="4">
        <v>105</v>
      </c>
      <c r="K9" s="73" t="s">
        <v>83</v>
      </c>
      <c r="L9" s="4">
        <v>26</v>
      </c>
      <c r="M9" s="4">
        <v>131</v>
      </c>
    </row>
    <row r="10" spans="1:13" ht="12.75">
      <c r="A10" s="8" t="s">
        <v>137</v>
      </c>
      <c r="B10" s="1">
        <v>30</v>
      </c>
      <c r="C10" s="116"/>
      <c r="D10" s="1">
        <v>108</v>
      </c>
      <c r="E10" s="116"/>
      <c r="F10" s="1">
        <v>140</v>
      </c>
      <c r="G10" s="1">
        <v>389</v>
      </c>
      <c r="H10" s="4">
        <f>B10+D10+F10+G10</f>
        <v>667</v>
      </c>
      <c r="I10" s="114"/>
      <c r="J10" s="121" t="s">
        <v>85</v>
      </c>
      <c r="K10" s="121" t="s">
        <v>85</v>
      </c>
      <c r="L10" s="121" t="s">
        <v>85</v>
      </c>
      <c r="M10" s="121" t="s">
        <v>85</v>
      </c>
    </row>
    <row r="11" spans="1:13" ht="12.75">
      <c r="A11" s="8" t="s">
        <v>79</v>
      </c>
      <c r="B11" s="121" t="s">
        <v>85</v>
      </c>
      <c r="C11" s="107"/>
      <c r="D11" s="4">
        <v>76</v>
      </c>
      <c r="E11" s="105"/>
      <c r="F11" s="4">
        <v>127</v>
      </c>
      <c r="G11" s="4">
        <v>640</v>
      </c>
      <c r="H11" s="4">
        <f>D11+F11+G11</f>
        <v>843</v>
      </c>
      <c r="I11" s="105"/>
      <c r="J11" s="121" t="s">
        <v>85</v>
      </c>
      <c r="K11" s="121" t="s">
        <v>85</v>
      </c>
      <c r="L11" s="121" t="s">
        <v>85</v>
      </c>
      <c r="M11" s="121" t="s">
        <v>85</v>
      </c>
    </row>
    <row r="12" spans="1:13" ht="12.75">
      <c r="A12" s="8" t="s">
        <v>80</v>
      </c>
      <c r="B12" s="121" t="s">
        <v>85</v>
      </c>
      <c r="C12" s="107"/>
      <c r="D12" s="121" t="s">
        <v>85</v>
      </c>
      <c r="E12" s="107"/>
      <c r="F12" s="121" t="s">
        <v>85</v>
      </c>
      <c r="G12" s="121" t="s">
        <v>85</v>
      </c>
      <c r="H12" s="121" t="s">
        <v>85</v>
      </c>
      <c r="I12" s="107"/>
      <c r="J12" s="4">
        <v>171</v>
      </c>
      <c r="K12" s="4">
        <v>7</v>
      </c>
      <c r="L12" s="4">
        <v>17</v>
      </c>
      <c r="M12" s="4">
        <f>J12+K12+L12</f>
        <v>195</v>
      </c>
    </row>
    <row r="13" spans="1:13" ht="12.75">
      <c r="A13" s="8" t="s">
        <v>31</v>
      </c>
      <c r="B13" s="4">
        <v>140</v>
      </c>
      <c r="C13" s="105"/>
      <c r="D13" s="4">
        <v>8</v>
      </c>
      <c r="E13" s="105"/>
      <c r="F13" s="4">
        <v>19</v>
      </c>
      <c r="G13" s="4">
        <v>669</v>
      </c>
      <c r="H13" s="4">
        <f>B13+D13+F13+G13</f>
        <v>836</v>
      </c>
      <c r="I13" s="105"/>
      <c r="J13" s="4">
        <v>1638</v>
      </c>
      <c r="K13" s="73" t="s">
        <v>83</v>
      </c>
      <c r="L13" s="4">
        <v>14</v>
      </c>
      <c r="M13" s="4">
        <v>1652</v>
      </c>
    </row>
    <row r="14" spans="1:13" ht="12.75">
      <c r="A14" s="8" t="s">
        <v>32</v>
      </c>
      <c r="B14" s="4">
        <v>49</v>
      </c>
      <c r="C14" s="105"/>
      <c r="D14" s="73">
        <v>2</v>
      </c>
      <c r="E14" s="115"/>
      <c r="F14" s="4">
        <v>10</v>
      </c>
      <c r="G14" s="4">
        <v>140</v>
      </c>
      <c r="H14" s="4">
        <f>B14+D14+F14+G14</f>
        <v>201</v>
      </c>
      <c r="I14" s="105"/>
      <c r="J14" s="4">
        <v>72</v>
      </c>
      <c r="K14" s="73" t="s">
        <v>83</v>
      </c>
      <c r="L14" s="4">
        <v>4</v>
      </c>
      <c r="M14" s="4">
        <v>76</v>
      </c>
    </row>
    <row r="15" spans="1:13" ht="12.75">
      <c r="A15" s="8" t="s">
        <v>30</v>
      </c>
      <c r="B15" s="4">
        <v>84</v>
      </c>
      <c r="C15" s="105"/>
      <c r="D15" s="4">
        <v>5</v>
      </c>
      <c r="E15" s="105"/>
      <c r="F15" s="4">
        <v>48</v>
      </c>
      <c r="G15" s="4">
        <v>482</v>
      </c>
      <c r="H15" s="4">
        <f>B15+D15+F15+G15</f>
        <v>619</v>
      </c>
      <c r="I15" s="105"/>
      <c r="J15" s="4">
        <v>178</v>
      </c>
      <c r="K15" s="73">
        <v>1</v>
      </c>
      <c r="L15" s="4">
        <v>23</v>
      </c>
      <c r="M15" s="4">
        <f>L15+K15+J15</f>
        <v>202</v>
      </c>
    </row>
    <row r="16" spans="1:13" ht="12.75">
      <c r="A16" s="22" t="s">
        <v>33</v>
      </c>
      <c r="B16" s="19">
        <v>10</v>
      </c>
      <c r="C16" s="106"/>
      <c r="D16" s="19">
        <v>2</v>
      </c>
      <c r="E16" s="106"/>
      <c r="F16" s="19">
        <v>10</v>
      </c>
      <c r="G16" s="19">
        <v>91</v>
      </c>
      <c r="H16" s="4">
        <f>B16+D16+F16+G16</f>
        <v>113</v>
      </c>
      <c r="I16" s="105"/>
      <c r="J16" s="19">
        <v>312</v>
      </c>
      <c r="K16" s="81">
        <v>2</v>
      </c>
      <c r="L16" s="19">
        <v>12</v>
      </c>
      <c r="M16" s="4">
        <f>L16+K16+J16</f>
        <v>326</v>
      </c>
    </row>
    <row r="17" spans="1:13" ht="16.5" customHeight="1">
      <c r="A17" s="66" t="s">
        <v>19</v>
      </c>
      <c r="B17" s="105"/>
      <c r="C17" s="105"/>
      <c r="D17" s="105"/>
      <c r="E17" s="105"/>
      <c r="F17" s="105"/>
      <c r="G17" s="105"/>
      <c r="H17" s="105"/>
      <c r="I17" s="105"/>
      <c r="J17" s="105"/>
      <c r="K17" s="105"/>
      <c r="L17" s="105"/>
      <c r="M17" s="105"/>
    </row>
    <row r="18" spans="1:13" ht="27" customHeight="1">
      <c r="A18" s="11" t="s">
        <v>201</v>
      </c>
      <c r="B18" s="4">
        <v>1250</v>
      </c>
      <c r="C18" s="105"/>
      <c r="D18" s="4">
        <v>301</v>
      </c>
      <c r="E18" s="105"/>
      <c r="F18" s="4">
        <v>397</v>
      </c>
      <c r="G18" s="4">
        <v>3504</v>
      </c>
      <c r="H18" s="4">
        <f>B18+D18+F18+G18</f>
        <v>5452</v>
      </c>
      <c r="I18" s="105"/>
      <c r="J18" s="4">
        <v>5077</v>
      </c>
      <c r="K18" s="4">
        <v>15</v>
      </c>
      <c r="L18" s="4">
        <v>261</v>
      </c>
      <c r="M18" s="4">
        <f>J18+K18+L18</f>
        <v>5353</v>
      </c>
    </row>
    <row r="19" spans="1:13" ht="24" customHeight="1">
      <c r="A19" s="11" t="s">
        <v>199</v>
      </c>
      <c r="B19" s="105"/>
      <c r="C19" s="105"/>
      <c r="D19" s="105"/>
      <c r="E19" s="105"/>
      <c r="F19" s="105"/>
      <c r="G19" s="105"/>
      <c r="H19" s="105"/>
      <c r="I19" s="105"/>
      <c r="J19" s="105"/>
      <c r="K19" s="105"/>
      <c r="L19" s="105"/>
      <c r="M19" s="105"/>
    </row>
    <row r="20" spans="1:13" ht="12.75">
      <c r="A20" s="8" t="s">
        <v>39</v>
      </c>
      <c r="B20" s="4">
        <v>84</v>
      </c>
      <c r="C20" s="105"/>
      <c r="D20" s="4">
        <v>2</v>
      </c>
      <c r="E20" s="105"/>
      <c r="F20" s="4">
        <v>20</v>
      </c>
      <c r="G20" s="4">
        <v>101</v>
      </c>
      <c r="H20" s="4">
        <f>B20+D20+F20+G20</f>
        <v>207</v>
      </c>
      <c r="I20" s="105"/>
      <c r="J20" s="4">
        <v>32</v>
      </c>
      <c r="K20" s="73">
        <v>1</v>
      </c>
      <c r="L20" s="4">
        <v>18</v>
      </c>
      <c r="M20" s="4">
        <f>J20+K20+L20</f>
        <v>51</v>
      </c>
    </row>
    <row r="21" spans="1:13" ht="12.75">
      <c r="A21" s="8" t="s">
        <v>137</v>
      </c>
      <c r="B21" s="1">
        <v>21</v>
      </c>
      <c r="C21" s="116"/>
      <c r="D21" s="1">
        <v>89</v>
      </c>
      <c r="E21" s="116"/>
      <c r="F21" s="1">
        <v>62</v>
      </c>
      <c r="G21" s="1">
        <v>251</v>
      </c>
      <c r="H21" s="4">
        <f>B21+D21+F21+G21</f>
        <v>423</v>
      </c>
      <c r="I21" s="114"/>
      <c r="J21" s="121" t="s">
        <v>85</v>
      </c>
      <c r="K21" s="121" t="s">
        <v>85</v>
      </c>
      <c r="L21" s="121" t="s">
        <v>85</v>
      </c>
      <c r="M21" s="121" t="s">
        <v>85</v>
      </c>
    </row>
    <row r="22" spans="1:13" ht="12.75">
      <c r="A22" s="8" t="s">
        <v>79</v>
      </c>
      <c r="B22" s="121" t="s">
        <v>85</v>
      </c>
      <c r="C22" s="107"/>
      <c r="D22" s="4">
        <v>50</v>
      </c>
      <c r="E22" s="105"/>
      <c r="F22" s="4">
        <v>58</v>
      </c>
      <c r="G22" s="4">
        <v>239</v>
      </c>
      <c r="H22" s="4">
        <f>D22+F22+G22</f>
        <v>347</v>
      </c>
      <c r="I22" s="105"/>
      <c r="J22" s="121" t="s">
        <v>85</v>
      </c>
      <c r="K22" s="121" t="s">
        <v>85</v>
      </c>
      <c r="L22" s="121" t="s">
        <v>85</v>
      </c>
      <c r="M22" s="121" t="s">
        <v>85</v>
      </c>
    </row>
    <row r="23" spans="1:13" ht="12.75">
      <c r="A23" s="8" t="s">
        <v>80</v>
      </c>
      <c r="B23" s="121" t="s">
        <v>85</v>
      </c>
      <c r="C23" s="107"/>
      <c r="D23" s="121" t="s">
        <v>85</v>
      </c>
      <c r="E23" s="107"/>
      <c r="F23" s="121" t="s">
        <v>85</v>
      </c>
      <c r="G23" s="121" t="s">
        <v>85</v>
      </c>
      <c r="H23" s="121" t="s">
        <v>85</v>
      </c>
      <c r="I23" s="107"/>
      <c r="J23" s="4">
        <v>153</v>
      </c>
      <c r="K23" s="4">
        <v>3</v>
      </c>
      <c r="L23" s="4">
        <v>12</v>
      </c>
      <c r="M23" s="4">
        <f>J23+K23+L23</f>
        <v>168</v>
      </c>
    </row>
    <row r="24" spans="1:13" ht="12.75">
      <c r="A24" s="8" t="s">
        <v>31</v>
      </c>
      <c r="B24" s="4">
        <v>126</v>
      </c>
      <c r="C24" s="105"/>
      <c r="D24" s="4">
        <v>21</v>
      </c>
      <c r="E24" s="105"/>
      <c r="F24" s="4">
        <v>24</v>
      </c>
      <c r="G24" s="4">
        <v>529</v>
      </c>
      <c r="H24" s="4">
        <f>B24+D24+F24+G24</f>
        <v>700</v>
      </c>
      <c r="I24" s="105"/>
      <c r="J24" s="4">
        <v>2522</v>
      </c>
      <c r="K24" s="73">
        <v>1</v>
      </c>
      <c r="L24" s="4">
        <v>25</v>
      </c>
      <c r="M24" s="4">
        <f>J24+K24+L24</f>
        <v>2548</v>
      </c>
    </row>
    <row r="25" spans="1:13" ht="12.75">
      <c r="A25" s="8" t="s">
        <v>32</v>
      </c>
      <c r="B25" s="4">
        <v>55</v>
      </c>
      <c r="C25" s="105"/>
      <c r="D25" s="73">
        <v>1</v>
      </c>
      <c r="E25" s="115"/>
      <c r="F25" s="4">
        <v>8</v>
      </c>
      <c r="G25" s="4">
        <v>118</v>
      </c>
      <c r="H25" s="4">
        <f>B25+D25+F25+G25</f>
        <v>182</v>
      </c>
      <c r="I25" s="105"/>
      <c r="J25" s="4">
        <v>71</v>
      </c>
      <c r="K25" s="73" t="s">
        <v>83</v>
      </c>
      <c r="L25" s="4">
        <v>3</v>
      </c>
      <c r="M25" s="4">
        <v>74</v>
      </c>
    </row>
    <row r="26" spans="1:13" ht="12.75">
      <c r="A26" s="8" t="s">
        <v>30</v>
      </c>
      <c r="B26" s="4">
        <v>83</v>
      </c>
      <c r="C26" s="105"/>
      <c r="D26" s="4">
        <v>8</v>
      </c>
      <c r="E26" s="105"/>
      <c r="F26" s="4">
        <v>29</v>
      </c>
      <c r="G26" s="4">
        <v>284</v>
      </c>
      <c r="H26" s="4">
        <f>B26+D26+F26+G26</f>
        <v>404</v>
      </c>
      <c r="I26" s="105"/>
      <c r="J26" s="4">
        <v>140</v>
      </c>
      <c r="K26" s="73" t="s">
        <v>83</v>
      </c>
      <c r="L26" s="4">
        <v>22</v>
      </c>
      <c r="M26" s="4">
        <v>162</v>
      </c>
    </row>
    <row r="27" spans="1:13" ht="12.75">
      <c r="A27" s="22" t="s">
        <v>33</v>
      </c>
      <c r="B27" s="4">
        <v>9</v>
      </c>
      <c r="C27" s="105"/>
      <c r="D27" s="4">
        <v>3</v>
      </c>
      <c r="E27" s="105"/>
      <c r="F27" s="4">
        <v>3</v>
      </c>
      <c r="G27" s="4">
        <v>59</v>
      </c>
      <c r="H27" s="4">
        <f>B27+D27+F27+G27</f>
        <v>74</v>
      </c>
      <c r="I27" s="105"/>
      <c r="J27" s="4">
        <v>136</v>
      </c>
      <c r="K27" s="73" t="s">
        <v>83</v>
      </c>
      <c r="L27" s="4">
        <v>11</v>
      </c>
      <c r="M27" s="4">
        <v>147</v>
      </c>
    </row>
    <row r="28" spans="1:13" ht="16.5" customHeight="1">
      <c r="A28" s="66" t="s">
        <v>4</v>
      </c>
      <c r="B28" s="105"/>
      <c r="C28" s="105"/>
      <c r="D28" s="105"/>
      <c r="E28" s="105"/>
      <c r="F28" s="105"/>
      <c r="G28" s="105"/>
      <c r="H28" s="105"/>
      <c r="I28" s="105"/>
      <c r="J28" s="105"/>
      <c r="K28" s="105"/>
      <c r="L28" s="105"/>
      <c r="M28" s="105"/>
    </row>
    <row r="29" spans="1:13" ht="27" customHeight="1">
      <c r="A29" s="11" t="s">
        <v>202</v>
      </c>
      <c r="B29" s="4">
        <f>B7+B18</f>
        <v>3672</v>
      </c>
      <c r="C29" s="105"/>
      <c r="D29" s="4">
        <f>D7+D18</f>
        <v>650</v>
      </c>
      <c r="E29" s="105"/>
      <c r="F29" s="4">
        <f>F7+F18</f>
        <v>1122</v>
      </c>
      <c r="G29" s="4">
        <f>G7+G18</f>
        <v>9679</v>
      </c>
      <c r="H29" s="4">
        <f>H7+H18</f>
        <v>15123</v>
      </c>
      <c r="I29" s="105"/>
      <c r="J29" s="4">
        <f>J7+J18</f>
        <v>10005</v>
      </c>
      <c r="K29" s="4">
        <f>K7+K18</f>
        <v>35</v>
      </c>
      <c r="L29" s="4">
        <f>L7+L18</f>
        <v>494</v>
      </c>
      <c r="M29" s="4">
        <f>M7+M18</f>
        <v>10534</v>
      </c>
    </row>
    <row r="30" spans="1:13" ht="24" customHeight="1">
      <c r="A30" s="11" t="s">
        <v>199</v>
      </c>
      <c r="B30" s="105"/>
      <c r="C30" s="105"/>
      <c r="D30" s="105"/>
      <c r="E30" s="105"/>
      <c r="F30" s="105"/>
      <c r="G30" s="105"/>
      <c r="H30" s="105"/>
      <c r="I30" s="105"/>
      <c r="J30" s="105"/>
      <c r="K30" s="105"/>
      <c r="L30" s="105"/>
      <c r="M30" s="105"/>
    </row>
    <row r="31" spans="1:13" ht="12.75">
      <c r="A31" s="8" t="s">
        <v>39</v>
      </c>
      <c r="B31" s="4">
        <f>B9+B20</f>
        <v>212</v>
      </c>
      <c r="C31" s="105"/>
      <c r="D31" s="4">
        <f>D9+D20</f>
        <v>7</v>
      </c>
      <c r="E31" s="105"/>
      <c r="F31" s="4">
        <f aca="true" t="shared" si="0" ref="F31:H33">F9+F20</f>
        <v>64</v>
      </c>
      <c r="G31" s="4">
        <f t="shared" si="0"/>
        <v>311</v>
      </c>
      <c r="H31" s="4">
        <f t="shared" si="0"/>
        <v>594</v>
      </c>
      <c r="I31" s="105"/>
      <c r="J31" s="4">
        <f>J9+J20</f>
        <v>137</v>
      </c>
      <c r="K31" s="73">
        <v>1</v>
      </c>
      <c r="L31" s="4">
        <f>L9+L20</f>
        <v>44</v>
      </c>
      <c r="M31" s="4">
        <f>L31+K31+J31</f>
        <v>182</v>
      </c>
    </row>
    <row r="32" spans="1:13" ht="12.75">
      <c r="A32" s="8" t="s">
        <v>137</v>
      </c>
      <c r="B32" s="4">
        <f>B10+B21</f>
        <v>51</v>
      </c>
      <c r="C32" s="114"/>
      <c r="D32" s="4">
        <f>D10+D21</f>
        <v>197</v>
      </c>
      <c r="E32" s="105"/>
      <c r="F32" s="4">
        <f t="shared" si="0"/>
        <v>202</v>
      </c>
      <c r="G32" s="4">
        <f t="shared" si="0"/>
        <v>640</v>
      </c>
      <c r="H32" s="4">
        <f t="shared" si="0"/>
        <v>1090</v>
      </c>
      <c r="I32" s="114"/>
      <c r="J32" s="121" t="s">
        <v>85</v>
      </c>
      <c r="K32" s="121" t="s">
        <v>85</v>
      </c>
      <c r="L32" s="121" t="s">
        <v>85</v>
      </c>
      <c r="M32" s="121" t="s">
        <v>85</v>
      </c>
    </row>
    <row r="33" spans="1:13" ht="12.75">
      <c r="A33" s="8" t="s">
        <v>79</v>
      </c>
      <c r="B33" s="121" t="s">
        <v>85</v>
      </c>
      <c r="C33" s="107"/>
      <c r="D33" s="4">
        <f>D11+D22</f>
        <v>126</v>
      </c>
      <c r="E33" s="105"/>
      <c r="F33" s="4">
        <f t="shared" si="0"/>
        <v>185</v>
      </c>
      <c r="G33" s="4">
        <f t="shared" si="0"/>
        <v>879</v>
      </c>
      <c r="H33" s="4">
        <f t="shared" si="0"/>
        <v>1190</v>
      </c>
      <c r="I33" s="105"/>
      <c r="J33" s="121" t="s">
        <v>85</v>
      </c>
      <c r="K33" s="121" t="s">
        <v>85</v>
      </c>
      <c r="L33" s="121" t="s">
        <v>85</v>
      </c>
      <c r="M33" s="121" t="s">
        <v>85</v>
      </c>
    </row>
    <row r="34" spans="1:13" ht="12.75">
      <c r="A34" s="8" t="s">
        <v>80</v>
      </c>
      <c r="B34" s="121" t="s">
        <v>85</v>
      </c>
      <c r="C34" s="107"/>
      <c r="D34" s="121" t="s">
        <v>85</v>
      </c>
      <c r="E34" s="107"/>
      <c r="F34" s="121" t="s">
        <v>85</v>
      </c>
      <c r="G34" s="121" t="s">
        <v>85</v>
      </c>
      <c r="H34" s="121" t="s">
        <v>85</v>
      </c>
      <c r="I34" s="107"/>
      <c r="J34" s="4">
        <f>J12+J23</f>
        <v>324</v>
      </c>
      <c r="K34" s="4">
        <f>K12+K23</f>
        <v>10</v>
      </c>
      <c r="L34" s="4">
        <f>L12+L23</f>
        <v>29</v>
      </c>
      <c r="M34" s="4">
        <f>J34+K34+L34</f>
        <v>363</v>
      </c>
    </row>
    <row r="35" spans="1:13" ht="12.75">
      <c r="A35" s="8" t="s">
        <v>31</v>
      </c>
      <c r="B35" s="4">
        <f>B13+B24</f>
        <v>266</v>
      </c>
      <c r="C35" s="105"/>
      <c r="D35" s="4">
        <f>D13+D24</f>
        <v>29</v>
      </c>
      <c r="E35" s="105"/>
      <c r="F35" s="4">
        <f>F13+F24</f>
        <v>43</v>
      </c>
      <c r="G35" s="4">
        <f>G13+G24</f>
        <v>1198</v>
      </c>
      <c r="H35" s="4">
        <f>H13+H24</f>
        <v>1536</v>
      </c>
      <c r="I35" s="105"/>
      <c r="J35" s="4">
        <f>J13+J24</f>
        <v>4160</v>
      </c>
      <c r="K35" s="4">
        <v>1</v>
      </c>
      <c r="L35" s="4">
        <f>L13+L24</f>
        <v>39</v>
      </c>
      <c r="M35" s="4">
        <f>J35+K35+L35</f>
        <v>4200</v>
      </c>
    </row>
    <row r="36" spans="1:13" ht="12.75">
      <c r="A36" s="8" t="s">
        <v>32</v>
      </c>
      <c r="B36" s="4">
        <f>B14+B25</f>
        <v>104</v>
      </c>
      <c r="C36" s="105"/>
      <c r="D36" s="4">
        <f>D14+D25</f>
        <v>3</v>
      </c>
      <c r="E36" s="105"/>
      <c r="F36" s="4">
        <f aca="true" t="shared" si="1" ref="F36:J38">F14+F25</f>
        <v>18</v>
      </c>
      <c r="G36" s="4">
        <f t="shared" si="1"/>
        <v>258</v>
      </c>
      <c r="H36" s="4">
        <f>H14+H25</f>
        <v>383</v>
      </c>
      <c r="I36" s="105"/>
      <c r="J36" s="4">
        <f t="shared" si="1"/>
        <v>143</v>
      </c>
      <c r="K36" s="73" t="s">
        <v>83</v>
      </c>
      <c r="L36" s="4">
        <f>L14+L25</f>
        <v>7</v>
      </c>
      <c r="M36" s="4">
        <v>150</v>
      </c>
    </row>
    <row r="37" spans="1:13" ht="12.75">
      <c r="A37" s="8" t="s">
        <v>30</v>
      </c>
      <c r="B37" s="4">
        <f>B15+B26</f>
        <v>167</v>
      </c>
      <c r="C37" s="105"/>
      <c r="D37" s="4">
        <f>D15+D26</f>
        <v>13</v>
      </c>
      <c r="E37" s="105"/>
      <c r="F37" s="4">
        <f t="shared" si="1"/>
        <v>77</v>
      </c>
      <c r="G37" s="4">
        <f t="shared" si="1"/>
        <v>766</v>
      </c>
      <c r="H37" s="4">
        <f>H15+H26</f>
        <v>1023</v>
      </c>
      <c r="I37" s="105"/>
      <c r="J37" s="4">
        <f t="shared" si="1"/>
        <v>318</v>
      </c>
      <c r="K37" s="73">
        <v>1</v>
      </c>
      <c r="L37" s="4">
        <f>L15+L26</f>
        <v>45</v>
      </c>
      <c r="M37" s="4">
        <f>J37+K37+L37</f>
        <v>364</v>
      </c>
    </row>
    <row r="38" spans="1:13" ht="12.75">
      <c r="A38" s="9" t="s">
        <v>33</v>
      </c>
      <c r="B38" s="68">
        <f>B16+B27</f>
        <v>19</v>
      </c>
      <c r="C38" s="108"/>
      <c r="D38" s="68">
        <f>D16+D27</f>
        <v>5</v>
      </c>
      <c r="E38" s="108"/>
      <c r="F38" s="68">
        <f t="shared" si="1"/>
        <v>13</v>
      </c>
      <c r="G38" s="68">
        <f t="shared" si="1"/>
        <v>150</v>
      </c>
      <c r="H38" s="68">
        <f>H16+H27</f>
        <v>187</v>
      </c>
      <c r="I38" s="108"/>
      <c r="J38" s="68">
        <f>J16+J27</f>
        <v>448</v>
      </c>
      <c r="K38" s="125">
        <v>2</v>
      </c>
      <c r="L38" s="68">
        <f>L16+L27</f>
        <v>23</v>
      </c>
      <c r="M38" s="68">
        <f>J38+K38+L38</f>
        <v>473</v>
      </c>
    </row>
    <row r="39" spans="1:13" ht="24" customHeight="1">
      <c r="A39" s="22"/>
      <c r="B39" s="100"/>
      <c r="C39" s="19"/>
      <c r="D39" s="19"/>
      <c r="E39" s="19"/>
      <c r="F39" s="19"/>
      <c r="G39" s="19"/>
      <c r="H39" s="19"/>
      <c r="I39" s="19"/>
      <c r="J39" s="19"/>
      <c r="K39" s="81"/>
      <c r="L39" s="19"/>
      <c r="M39" s="19"/>
    </row>
    <row r="40" spans="1:13" ht="59.25" customHeight="1">
      <c r="A40" s="126" t="s">
        <v>219</v>
      </c>
      <c r="B40" s="138"/>
      <c r="C40" s="138"/>
      <c r="D40" s="138"/>
      <c r="E40" s="138"/>
      <c r="F40" s="138"/>
      <c r="G40" s="138"/>
      <c r="H40" s="138"/>
      <c r="I40" s="138"/>
      <c r="J40" s="138"/>
      <c r="K40" s="138"/>
      <c r="L40" s="138"/>
      <c r="M40" s="138"/>
    </row>
    <row r="41" ht="12.75">
      <c r="A41" s="28"/>
    </row>
    <row r="42" ht="12.75">
      <c r="A42" s="28"/>
    </row>
    <row r="43" ht="12.75">
      <c r="A43" s="28"/>
    </row>
    <row r="49" spans="1:5" ht="12.75">
      <c r="A49" s="28"/>
      <c r="B49" s="28"/>
      <c r="C49" s="28"/>
      <c r="D49" s="28"/>
      <c r="E49" s="28"/>
    </row>
    <row r="50" ht="12.75">
      <c r="A50" s="28"/>
    </row>
    <row r="51" ht="12.75">
      <c r="A51" s="28"/>
    </row>
    <row r="52" ht="12.75">
      <c r="A52" s="28"/>
    </row>
  </sheetData>
  <mergeCells count="4">
    <mergeCell ref="A1:M1"/>
    <mergeCell ref="A3:M3"/>
    <mergeCell ref="A40:M40"/>
    <mergeCell ref="D4:H4"/>
  </mergeCells>
  <printOptions/>
  <pageMargins left="0.7874015748031497" right="0.1968503937007874"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16.xml><?xml version="1.0" encoding="utf-8"?>
<worksheet xmlns="http://schemas.openxmlformats.org/spreadsheetml/2006/main" xmlns:r="http://schemas.openxmlformats.org/officeDocument/2006/relationships">
  <dimension ref="A1:R57"/>
  <sheetViews>
    <sheetView view="pageBreakPreview" zoomScale="60" workbookViewId="0" topLeftCell="A1">
      <selection activeCell="L19" sqref="L19:M19"/>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48" t="s">
        <v>191</v>
      </c>
      <c r="B1" s="138"/>
      <c r="C1" s="138"/>
      <c r="D1" s="138"/>
      <c r="E1" s="138"/>
      <c r="F1" s="138"/>
      <c r="G1" s="138"/>
      <c r="H1" s="138"/>
      <c r="I1" s="138"/>
      <c r="J1" s="138"/>
      <c r="K1" s="134"/>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135" t="s">
        <v>215</v>
      </c>
      <c r="B3" s="135"/>
      <c r="C3" s="135"/>
      <c r="D3" s="135"/>
      <c r="E3" s="135"/>
      <c r="F3" s="135"/>
      <c r="G3" s="135"/>
      <c r="H3" s="135"/>
      <c r="I3" s="135"/>
      <c r="J3" s="135"/>
      <c r="K3" s="149"/>
      <c r="L3" s="17"/>
      <c r="M3" s="17"/>
      <c r="N3" s="17"/>
      <c r="O3" s="16"/>
    </row>
    <row r="4" spans="1:17" ht="18.75" customHeight="1">
      <c r="A4" s="15" t="s">
        <v>138</v>
      </c>
      <c r="B4" s="147" t="s">
        <v>9</v>
      </c>
      <c r="C4" s="147"/>
      <c r="D4" s="12"/>
      <c r="E4" s="147" t="s">
        <v>100</v>
      </c>
      <c r="F4" s="147"/>
      <c r="G4" s="12"/>
      <c r="H4" s="147" t="s">
        <v>4</v>
      </c>
      <c r="I4" s="147"/>
      <c r="J4" s="147"/>
      <c r="K4" s="98"/>
      <c r="L4" s="15"/>
      <c r="M4" s="12"/>
      <c r="N4" s="12"/>
      <c r="O4" s="12"/>
      <c r="P4" s="12"/>
      <c r="Q4" s="12"/>
    </row>
    <row r="5" spans="1:17" ht="26.25" customHeight="1">
      <c r="A5" s="5" t="s">
        <v>158</v>
      </c>
      <c r="B5" s="10" t="s">
        <v>103</v>
      </c>
      <c r="C5" s="10" t="s">
        <v>104</v>
      </c>
      <c r="D5" s="10"/>
      <c r="E5" s="10" t="s">
        <v>103</v>
      </c>
      <c r="F5" s="10" t="s">
        <v>104</v>
      </c>
      <c r="G5" s="10"/>
      <c r="H5" s="10" t="s">
        <v>103</v>
      </c>
      <c r="I5" s="10" t="s">
        <v>104</v>
      </c>
      <c r="J5" s="52" t="s">
        <v>76</v>
      </c>
      <c r="K5" s="52" t="s">
        <v>134</v>
      </c>
      <c r="L5" s="62"/>
      <c r="M5" s="62"/>
      <c r="N5" s="61"/>
      <c r="O5" s="20"/>
      <c r="P5" s="20"/>
      <c r="Q5" s="20"/>
    </row>
    <row r="6" spans="1:17" ht="18.75" customHeight="1">
      <c r="A6" s="66" t="s">
        <v>36</v>
      </c>
      <c r="B6" s="4"/>
      <c r="C6" s="4"/>
      <c r="D6" s="4"/>
      <c r="E6" s="4"/>
      <c r="F6" s="4"/>
      <c r="G6" s="4"/>
      <c r="H6" s="4"/>
      <c r="I6" s="4"/>
      <c r="J6" s="4"/>
      <c r="K6" s="19"/>
      <c r="L6" s="1"/>
      <c r="M6" s="4"/>
      <c r="N6" s="1"/>
      <c r="O6" s="1"/>
      <c r="P6" s="4"/>
      <c r="Q6" s="1"/>
    </row>
    <row r="7" spans="1:17" ht="14.25" customHeight="1">
      <c r="A7" s="1" t="s">
        <v>107</v>
      </c>
      <c r="B7" s="4">
        <v>2804</v>
      </c>
      <c r="C7" s="4">
        <v>1003</v>
      </c>
      <c r="D7" s="105"/>
      <c r="E7" s="4">
        <v>11865</v>
      </c>
      <c r="F7" s="4">
        <v>6946</v>
      </c>
      <c r="G7" s="4"/>
      <c r="H7" s="4">
        <f>B7+E7</f>
        <v>14669</v>
      </c>
      <c r="I7" s="4">
        <f>C7+F7</f>
        <v>7949</v>
      </c>
      <c r="J7" s="4">
        <f>H7+I7</f>
        <v>22618</v>
      </c>
      <c r="K7" s="19">
        <f>(J7/J$50)*100</f>
        <v>23.525128973206858</v>
      </c>
      <c r="L7" s="1"/>
      <c r="M7" s="1"/>
      <c r="N7" s="1"/>
      <c r="O7" s="1"/>
      <c r="P7" s="4"/>
      <c r="Q7" s="1"/>
    </row>
    <row r="8" spans="1:17" ht="9.75" customHeight="1">
      <c r="A8" s="1"/>
      <c r="B8" s="105"/>
      <c r="C8" s="105"/>
      <c r="D8" s="105"/>
      <c r="E8" s="105"/>
      <c r="F8" s="105"/>
      <c r="G8" s="4"/>
      <c r="H8" s="4"/>
      <c r="I8" s="4"/>
      <c r="J8" s="4"/>
      <c r="K8" s="19"/>
      <c r="L8" s="1"/>
      <c r="M8" s="1"/>
      <c r="N8" s="1"/>
      <c r="O8" s="1"/>
      <c r="P8" s="4"/>
      <c r="Q8" s="1"/>
    </row>
    <row r="9" spans="1:17" ht="12.75">
      <c r="A9" s="14" t="s">
        <v>108</v>
      </c>
      <c r="B9" s="105"/>
      <c r="C9" s="105"/>
      <c r="D9" s="105"/>
      <c r="E9" s="105"/>
      <c r="F9" s="105"/>
      <c r="G9" s="4"/>
      <c r="H9" s="4"/>
      <c r="I9" s="4"/>
      <c r="J9" s="4"/>
      <c r="K9" s="19"/>
      <c r="L9" s="1"/>
      <c r="M9" s="1"/>
      <c r="N9" s="1"/>
      <c r="O9" s="1"/>
      <c r="P9" s="4"/>
      <c r="Q9" s="1"/>
    </row>
    <row r="10" spans="1:17" ht="12.75">
      <c r="A10" s="11" t="s">
        <v>109</v>
      </c>
      <c r="B10" s="4">
        <v>365</v>
      </c>
      <c r="C10" s="4">
        <v>177</v>
      </c>
      <c r="D10" s="105"/>
      <c r="E10" s="4">
        <v>1640</v>
      </c>
      <c r="F10" s="4">
        <v>970</v>
      </c>
      <c r="G10" s="4"/>
      <c r="H10" s="4">
        <f>B10+E10</f>
        <v>2005</v>
      </c>
      <c r="I10" s="4">
        <f>C10+F10</f>
        <v>1147</v>
      </c>
      <c r="J10" s="4">
        <f aca="true" t="shared" si="0" ref="J10:J15">H10+I10</f>
        <v>3152</v>
      </c>
      <c r="K10" s="19">
        <f aca="true" t="shared" si="1" ref="K10:K15">(J10/J$50)*100</f>
        <v>3.2784157097686806</v>
      </c>
      <c r="L10" s="1"/>
      <c r="M10" s="1"/>
      <c r="N10" s="1"/>
      <c r="O10" s="1"/>
      <c r="P10" s="4"/>
      <c r="Q10" s="1"/>
    </row>
    <row r="11" spans="1:18" ht="12.75">
      <c r="A11" s="3" t="s">
        <v>110</v>
      </c>
      <c r="B11" s="4">
        <v>353</v>
      </c>
      <c r="C11" s="4">
        <v>184</v>
      </c>
      <c r="D11" s="105"/>
      <c r="E11" s="4">
        <v>1592</v>
      </c>
      <c r="F11" s="4">
        <v>905</v>
      </c>
      <c r="G11" s="4"/>
      <c r="H11" s="4">
        <f aca="true" t="shared" si="2" ref="H11:I14">B11+E11</f>
        <v>1945</v>
      </c>
      <c r="I11" s="4">
        <f t="shared" si="2"/>
        <v>1089</v>
      </c>
      <c r="J11" s="4">
        <f t="shared" si="0"/>
        <v>3034</v>
      </c>
      <c r="K11" s="19">
        <f t="shared" si="1"/>
        <v>3.1556831419537366</v>
      </c>
      <c r="L11" s="1"/>
      <c r="M11" s="1"/>
      <c r="N11" s="1"/>
      <c r="O11" s="1"/>
      <c r="P11" s="4"/>
      <c r="Q11" s="1"/>
      <c r="R11" s="16"/>
    </row>
    <row r="12" spans="1:17" ht="12.75">
      <c r="A12" s="3" t="s">
        <v>111</v>
      </c>
      <c r="B12" s="4">
        <v>571</v>
      </c>
      <c r="C12" s="4">
        <v>307</v>
      </c>
      <c r="D12" s="105"/>
      <c r="E12" s="4">
        <v>2753</v>
      </c>
      <c r="F12" s="4">
        <v>1601</v>
      </c>
      <c r="G12" s="4"/>
      <c r="H12" s="4">
        <f t="shared" si="2"/>
        <v>3324</v>
      </c>
      <c r="I12" s="4">
        <f t="shared" si="2"/>
        <v>1908</v>
      </c>
      <c r="J12" s="4">
        <f t="shared" si="0"/>
        <v>5232</v>
      </c>
      <c r="K12" s="19">
        <f t="shared" si="1"/>
        <v>5.441837244133799</v>
      </c>
      <c r="L12" s="1"/>
      <c r="M12" s="4"/>
      <c r="N12" s="1"/>
      <c r="O12" s="1"/>
      <c r="P12" s="4"/>
      <c r="Q12" s="1"/>
    </row>
    <row r="13" spans="1:17" ht="12.75">
      <c r="A13" s="3" t="s">
        <v>37</v>
      </c>
      <c r="B13" s="4">
        <v>386</v>
      </c>
      <c r="C13" s="4">
        <v>273</v>
      </c>
      <c r="D13" s="105"/>
      <c r="E13" s="4">
        <v>1626</v>
      </c>
      <c r="F13" s="4">
        <v>957</v>
      </c>
      <c r="G13" s="4"/>
      <c r="H13" s="4">
        <f t="shared" si="2"/>
        <v>2012</v>
      </c>
      <c r="I13" s="4">
        <f t="shared" si="2"/>
        <v>1230</v>
      </c>
      <c r="J13" s="4">
        <f t="shared" si="0"/>
        <v>3242</v>
      </c>
      <c r="K13" s="19">
        <f t="shared" si="1"/>
        <v>3.3720252953902476</v>
      </c>
      <c r="L13" s="1"/>
      <c r="M13" s="1"/>
      <c r="N13" s="1"/>
      <c r="O13" s="1"/>
      <c r="P13" s="4"/>
      <c r="Q13" s="1"/>
    </row>
    <row r="14" spans="1:17" ht="12.75">
      <c r="A14" s="3" t="s">
        <v>112</v>
      </c>
      <c r="B14" s="4">
        <v>232</v>
      </c>
      <c r="C14" s="4">
        <v>115</v>
      </c>
      <c r="D14" s="105"/>
      <c r="E14" s="4">
        <v>1483</v>
      </c>
      <c r="F14" s="4">
        <v>763</v>
      </c>
      <c r="G14" s="4"/>
      <c r="H14" s="4">
        <f t="shared" si="2"/>
        <v>1715</v>
      </c>
      <c r="I14" s="4">
        <f t="shared" si="2"/>
        <v>878</v>
      </c>
      <c r="J14" s="4">
        <f t="shared" si="0"/>
        <v>2593</v>
      </c>
      <c r="K14" s="19">
        <f t="shared" si="1"/>
        <v>2.6969961724080544</v>
      </c>
      <c r="L14" s="1"/>
      <c r="M14" s="1"/>
      <c r="N14" s="1"/>
      <c r="O14" s="1"/>
      <c r="P14" s="4"/>
      <c r="Q14" s="1"/>
    </row>
    <row r="15" spans="1:17" ht="12.75">
      <c r="A15" s="3" t="s">
        <v>4</v>
      </c>
      <c r="B15" s="4">
        <f>B10+B11+B12+B13+B14</f>
        <v>1907</v>
      </c>
      <c r="C15" s="4">
        <f>C10+C11+C12+C13+C14</f>
        <v>1056</v>
      </c>
      <c r="D15" s="4"/>
      <c r="E15" s="4">
        <f>E10+E11+E12+E13+E14</f>
        <v>9094</v>
      </c>
      <c r="F15" s="4">
        <f>F10+F11+F12+F13+F14</f>
        <v>5196</v>
      </c>
      <c r="G15" s="4"/>
      <c r="H15" s="4">
        <f>B15+E15</f>
        <v>11001</v>
      </c>
      <c r="I15" s="4">
        <f>C15+F15</f>
        <v>6252</v>
      </c>
      <c r="J15" s="4">
        <f t="shared" si="0"/>
        <v>17253</v>
      </c>
      <c r="K15" s="19">
        <f t="shared" si="1"/>
        <v>17.94495756365452</v>
      </c>
      <c r="L15" s="1"/>
      <c r="M15" s="1"/>
      <c r="N15" s="1"/>
      <c r="O15" s="1"/>
      <c r="P15" s="4"/>
      <c r="Q15" s="1"/>
    </row>
    <row r="16" spans="1:17" ht="9.75" customHeight="1">
      <c r="A16" s="3"/>
      <c r="B16" s="19"/>
      <c r="C16" s="19"/>
      <c r="D16" s="19"/>
      <c r="E16" s="19"/>
      <c r="F16" s="19"/>
      <c r="G16" s="19"/>
      <c r="H16" s="4"/>
      <c r="I16" s="4"/>
      <c r="J16" s="4"/>
      <c r="K16" s="19"/>
      <c r="L16" s="15"/>
      <c r="M16" s="15"/>
      <c r="N16" s="15"/>
      <c r="O16" s="15"/>
      <c r="P16" s="19"/>
      <c r="Q16" s="1"/>
    </row>
    <row r="17" spans="1:17" ht="12.75">
      <c r="A17" s="101" t="s">
        <v>113</v>
      </c>
      <c r="B17" s="4"/>
      <c r="C17" s="4"/>
      <c r="D17" s="4"/>
      <c r="E17" s="4"/>
      <c r="F17" s="4"/>
      <c r="G17" s="4"/>
      <c r="H17" s="4"/>
      <c r="I17" s="4"/>
      <c r="J17" s="4"/>
      <c r="K17" s="19"/>
      <c r="Q17" s="1"/>
    </row>
    <row r="18" spans="1:17" ht="12.75">
      <c r="A18" s="3" t="s">
        <v>114</v>
      </c>
      <c r="B18" s="4">
        <v>349</v>
      </c>
      <c r="C18" s="4">
        <v>135</v>
      </c>
      <c r="D18" s="105"/>
      <c r="E18" s="4">
        <v>1730</v>
      </c>
      <c r="F18" s="4">
        <v>893</v>
      </c>
      <c r="G18" s="4"/>
      <c r="H18" s="4">
        <f>B18+E18</f>
        <v>2079</v>
      </c>
      <c r="I18" s="4">
        <f>C18+F18</f>
        <v>1028</v>
      </c>
      <c r="J18" s="4">
        <f>H18+I18</f>
        <v>3107</v>
      </c>
      <c r="K18" s="19">
        <f>(J18/J$50)*100</f>
        <v>3.2316109169578966</v>
      </c>
      <c r="Q18" s="1"/>
    </row>
    <row r="19" spans="1:11" ht="12.75">
      <c r="A19" s="3" t="s">
        <v>115</v>
      </c>
      <c r="B19" s="4">
        <v>189</v>
      </c>
      <c r="C19" s="4">
        <v>83</v>
      </c>
      <c r="D19" s="105"/>
      <c r="E19" s="4">
        <v>806</v>
      </c>
      <c r="F19" s="4">
        <v>497</v>
      </c>
      <c r="G19" s="4"/>
      <c r="H19" s="4">
        <f aca="true" t="shared" si="3" ref="H19:I22">B19+E19</f>
        <v>995</v>
      </c>
      <c r="I19" s="4">
        <f t="shared" si="3"/>
        <v>580</v>
      </c>
      <c r="J19" s="4">
        <f>H19+I19</f>
        <v>1575</v>
      </c>
      <c r="K19" s="19">
        <f>(J19/J$50)*100</f>
        <v>1.6381677483774337</v>
      </c>
    </row>
    <row r="20" spans="1:11" ht="12.75">
      <c r="A20" s="3" t="s">
        <v>116</v>
      </c>
      <c r="B20" s="4">
        <v>174</v>
      </c>
      <c r="C20" s="4">
        <v>95</v>
      </c>
      <c r="D20" s="105"/>
      <c r="E20" s="4">
        <v>1100</v>
      </c>
      <c r="F20" s="4">
        <v>627</v>
      </c>
      <c r="G20" s="4"/>
      <c r="H20" s="4">
        <f t="shared" si="3"/>
        <v>1274</v>
      </c>
      <c r="I20" s="4">
        <f t="shared" si="3"/>
        <v>722</v>
      </c>
      <c r="J20" s="4">
        <f>H20+I20</f>
        <v>1996</v>
      </c>
      <c r="K20" s="19">
        <f>(J20/J$50)*100</f>
        <v>2.0760525877849894</v>
      </c>
    </row>
    <row r="21" spans="1:11" ht="12.75">
      <c r="A21" s="3" t="s">
        <v>117</v>
      </c>
      <c r="B21" s="4">
        <v>45</v>
      </c>
      <c r="C21" s="4">
        <v>22</v>
      </c>
      <c r="D21" s="105"/>
      <c r="E21" s="4">
        <v>395</v>
      </c>
      <c r="F21" s="4">
        <v>230</v>
      </c>
      <c r="G21" s="4"/>
      <c r="H21" s="4">
        <f t="shared" si="3"/>
        <v>440</v>
      </c>
      <c r="I21" s="4">
        <f t="shared" si="3"/>
        <v>252</v>
      </c>
      <c r="J21" s="4">
        <f>H21+I21</f>
        <v>692</v>
      </c>
      <c r="K21" s="19">
        <f>(J21/J$50)*100</f>
        <v>0.7197537027791646</v>
      </c>
    </row>
    <row r="22" spans="1:11" ht="12.75">
      <c r="A22" s="3" t="s">
        <v>4</v>
      </c>
      <c r="B22" s="4">
        <f>B18+B19+B20+B21</f>
        <v>757</v>
      </c>
      <c r="C22" s="4">
        <f>C18+C19+C20+C21</f>
        <v>335</v>
      </c>
      <c r="D22" s="4"/>
      <c r="E22" s="4">
        <f>E18+E19+E20+E21</f>
        <v>4031</v>
      </c>
      <c r="F22" s="4">
        <f>F18+F19+F20+F21</f>
        <v>2247</v>
      </c>
      <c r="G22" s="4"/>
      <c r="H22" s="4">
        <f t="shared" si="3"/>
        <v>4788</v>
      </c>
      <c r="I22" s="4">
        <f t="shared" si="3"/>
        <v>2582</v>
      </c>
      <c r="J22" s="4">
        <f>H22+I22</f>
        <v>7370</v>
      </c>
      <c r="K22" s="19">
        <f>(J22/J$50)*100</f>
        <v>7.665584955899483</v>
      </c>
    </row>
    <row r="23" spans="1:11" ht="9.75" customHeight="1">
      <c r="A23" s="3"/>
      <c r="B23" s="4"/>
      <c r="C23" s="4"/>
      <c r="D23" s="4"/>
      <c r="E23" s="4"/>
      <c r="F23" s="4"/>
      <c r="G23" s="4"/>
      <c r="H23" s="4"/>
      <c r="I23" s="4"/>
      <c r="J23" s="4"/>
      <c r="K23" s="19"/>
    </row>
    <row r="24" spans="1:11" ht="12.75">
      <c r="A24" s="101" t="s">
        <v>118</v>
      </c>
      <c r="B24" s="4"/>
      <c r="C24" s="4"/>
      <c r="D24" s="4"/>
      <c r="E24" s="4"/>
      <c r="F24" s="4"/>
      <c r="G24" s="4"/>
      <c r="H24" s="4"/>
      <c r="I24" s="4"/>
      <c r="J24" s="4"/>
      <c r="K24" s="19"/>
    </row>
    <row r="25" spans="1:11" ht="12.75">
      <c r="A25" s="3" t="s">
        <v>119</v>
      </c>
      <c r="B25" s="4">
        <v>103</v>
      </c>
      <c r="C25" s="4">
        <v>61</v>
      </c>
      <c r="D25" s="105"/>
      <c r="E25" s="4">
        <v>705</v>
      </c>
      <c r="F25" s="4">
        <v>492</v>
      </c>
      <c r="G25" s="4"/>
      <c r="H25" s="4">
        <f aca="true" t="shared" si="4" ref="H25:I27">B25+E25</f>
        <v>808</v>
      </c>
      <c r="I25" s="4">
        <f t="shared" si="4"/>
        <v>553</v>
      </c>
      <c r="J25" s="4">
        <f>H25+I25</f>
        <v>1361</v>
      </c>
      <c r="K25" s="19">
        <f>(J25/J$50)*100</f>
        <v>1.4155849558994842</v>
      </c>
    </row>
    <row r="26" spans="1:11" ht="12.75">
      <c r="A26" s="21" t="s">
        <v>120</v>
      </c>
      <c r="B26" s="4">
        <v>2482</v>
      </c>
      <c r="C26" s="4">
        <v>1280</v>
      </c>
      <c r="D26" s="105"/>
      <c r="E26" s="4">
        <v>7682</v>
      </c>
      <c r="F26" s="4">
        <v>4596</v>
      </c>
      <c r="G26" s="4"/>
      <c r="H26" s="4">
        <f t="shared" si="4"/>
        <v>10164</v>
      </c>
      <c r="I26" s="4">
        <f t="shared" si="4"/>
        <v>5876</v>
      </c>
      <c r="J26" s="4">
        <f>H26+I26</f>
        <v>16040</v>
      </c>
      <c r="K26" s="19">
        <f>(J26/J$50)*100</f>
        <v>16.683308370777166</v>
      </c>
    </row>
    <row r="27" spans="1:11" ht="12.75">
      <c r="A27" s="3" t="s">
        <v>4</v>
      </c>
      <c r="B27" s="4">
        <f>B25+B26</f>
        <v>2585</v>
      </c>
      <c r="C27" s="4">
        <f>C25+C26</f>
        <v>1341</v>
      </c>
      <c r="D27" s="4"/>
      <c r="E27" s="4">
        <f>E25+E26</f>
        <v>8387</v>
      </c>
      <c r="F27" s="4">
        <f>F25+F26</f>
        <v>5088</v>
      </c>
      <c r="G27" s="4"/>
      <c r="H27" s="4">
        <f t="shared" si="4"/>
        <v>10972</v>
      </c>
      <c r="I27" s="4">
        <f t="shared" si="4"/>
        <v>6429</v>
      </c>
      <c r="J27" s="4">
        <f>H27+I27</f>
        <v>17401</v>
      </c>
      <c r="K27" s="19">
        <f>(J27/J$50)*100</f>
        <v>18.098893326676652</v>
      </c>
    </row>
    <row r="28" spans="1:11" ht="9.75" customHeight="1">
      <c r="A28" s="3"/>
      <c r="B28" s="4"/>
      <c r="C28" s="4"/>
      <c r="D28" s="4"/>
      <c r="E28" s="4"/>
      <c r="F28" s="4"/>
      <c r="G28" s="4"/>
      <c r="H28" s="4"/>
      <c r="I28" s="4"/>
      <c r="J28" s="4"/>
      <c r="K28" s="19"/>
    </row>
    <row r="29" spans="1:11" ht="12.75">
      <c r="A29" s="101" t="s">
        <v>121</v>
      </c>
      <c r="B29" s="4"/>
      <c r="C29" s="4"/>
      <c r="D29" s="4"/>
      <c r="E29" s="4"/>
      <c r="F29" s="4"/>
      <c r="G29" s="4"/>
      <c r="H29" s="4"/>
      <c r="I29" s="4"/>
      <c r="J29" s="4"/>
      <c r="K29" s="19"/>
    </row>
    <row r="30" spans="1:11" ht="12.75">
      <c r="A30" s="3" t="s">
        <v>122</v>
      </c>
      <c r="B30" s="4">
        <v>190</v>
      </c>
      <c r="C30" s="4">
        <v>78</v>
      </c>
      <c r="D30" s="105"/>
      <c r="E30" s="4">
        <v>1500</v>
      </c>
      <c r="F30" s="4">
        <v>673</v>
      </c>
      <c r="G30" s="4"/>
      <c r="H30" s="4">
        <f aca="true" t="shared" si="5" ref="H30:I32">B30+E30</f>
        <v>1690</v>
      </c>
      <c r="I30" s="4">
        <f t="shared" si="5"/>
        <v>751</v>
      </c>
      <c r="J30" s="4">
        <f>H30+I30</f>
        <v>2441</v>
      </c>
      <c r="K30" s="19">
        <f>(J30/J$50)*100</f>
        <v>2.538899983358296</v>
      </c>
    </row>
    <row r="31" spans="1:11" ht="12.75">
      <c r="A31" s="3" t="s">
        <v>123</v>
      </c>
      <c r="B31" s="4">
        <v>1596</v>
      </c>
      <c r="C31" s="4">
        <v>541</v>
      </c>
      <c r="D31" s="105"/>
      <c r="E31" s="4">
        <v>8464</v>
      </c>
      <c r="F31" s="4">
        <v>4387</v>
      </c>
      <c r="G31" s="4"/>
      <c r="H31" s="4">
        <f t="shared" si="5"/>
        <v>10060</v>
      </c>
      <c r="I31" s="4">
        <f t="shared" si="5"/>
        <v>4928</v>
      </c>
      <c r="J31" s="4">
        <f>H31+I31</f>
        <v>14988</v>
      </c>
      <c r="K31" s="19">
        <f>(J31/J$50)*100</f>
        <v>15.589116325511732</v>
      </c>
    </row>
    <row r="32" spans="1:11" ht="12.75">
      <c r="A32" s="3" t="s">
        <v>4</v>
      </c>
      <c r="B32" s="4">
        <f>B30+B31</f>
        <v>1786</v>
      </c>
      <c r="C32" s="4">
        <f>C30+C31</f>
        <v>619</v>
      </c>
      <c r="D32" s="4"/>
      <c r="E32" s="4">
        <f>E30+E31</f>
        <v>9964</v>
      </c>
      <c r="F32" s="4">
        <f>F30+F31</f>
        <v>5060</v>
      </c>
      <c r="G32" s="4"/>
      <c r="H32" s="4">
        <f t="shared" si="5"/>
        <v>11750</v>
      </c>
      <c r="I32" s="4">
        <f t="shared" si="5"/>
        <v>5679</v>
      </c>
      <c r="J32" s="4">
        <f>H32+I32</f>
        <v>17429</v>
      </c>
      <c r="K32" s="19">
        <f>(J32/J$50)*100</f>
        <v>18.12801630887003</v>
      </c>
    </row>
    <row r="33" spans="1:11" ht="9.75" customHeight="1">
      <c r="A33" s="3"/>
      <c r="B33" s="4"/>
      <c r="C33" s="4"/>
      <c r="D33" s="4"/>
      <c r="E33" s="4"/>
      <c r="F33" s="4"/>
      <c r="G33" s="4"/>
      <c r="H33" s="4"/>
      <c r="I33" s="4"/>
      <c r="J33" s="4"/>
      <c r="K33" s="19"/>
    </row>
    <row r="34" spans="1:11" ht="12.75">
      <c r="A34" s="101" t="s">
        <v>124</v>
      </c>
      <c r="B34" s="4"/>
      <c r="C34" s="4"/>
      <c r="D34" s="4"/>
      <c r="E34" s="4"/>
      <c r="F34" s="4"/>
      <c r="G34" s="4"/>
      <c r="H34" s="4"/>
      <c r="I34" s="4"/>
      <c r="J34" s="4"/>
      <c r="K34" s="19"/>
    </row>
    <row r="35" spans="1:11" ht="12.75">
      <c r="A35" s="3" t="s">
        <v>125</v>
      </c>
      <c r="B35" s="4">
        <v>97</v>
      </c>
      <c r="C35" s="4">
        <v>56</v>
      </c>
      <c r="D35" s="105"/>
      <c r="E35" s="4">
        <v>1257</v>
      </c>
      <c r="F35" s="4">
        <v>633</v>
      </c>
      <c r="G35" s="4"/>
      <c r="H35" s="4">
        <f>B35+E35</f>
        <v>1354</v>
      </c>
      <c r="I35" s="4">
        <f>C35+F35</f>
        <v>689</v>
      </c>
      <c r="J35" s="4">
        <f>H35+I35</f>
        <v>2043</v>
      </c>
      <c r="K35" s="19">
        <f>(J35/J$50)*100</f>
        <v>2.1249375936095856</v>
      </c>
    </row>
    <row r="36" spans="1:11" ht="12.75">
      <c r="A36" s="1" t="s">
        <v>126</v>
      </c>
      <c r="B36" s="4">
        <v>238</v>
      </c>
      <c r="C36" s="4">
        <v>109</v>
      </c>
      <c r="D36" s="105"/>
      <c r="E36" s="4">
        <v>1538</v>
      </c>
      <c r="F36" s="4">
        <v>732</v>
      </c>
      <c r="G36" s="4"/>
      <c r="H36" s="4">
        <f aca="true" t="shared" si="6" ref="H36:I38">B36+E36</f>
        <v>1776</v>
      </c>
      <c r="I36" s="4">
        <f t="shared" si="6"/>
        <v>841</v>
      </c>
      <c r="J36" s="4">
        <f>H36+I36</f>
        <v>2617</v>
      </c>
      <c r="K36" s="19">
        <f>(J36/J$50)*100</f>
        <v>2.7219587285738056</v>
      </c>
    </row>
    <row r="37" spans="1:11" ht="12.75">
      <c r="A37" s="1" t="s">
        <v>127</v>
      </c>
      <c r="B37" s="4">
        <v>184</v>
      </c>
      <c r="C37" s="4">
        <v>92</v>
      </c>
      <c r="D37" s="105"/>
      <c r="E37" s="4">
        <v>1396</v>
      </c>
      <c r="F37" s="4">
        <v>756</v>
      </c>
      <c r="G37" s="4"/>
      <c r="H37" s="4">
        <f t="shared" si="6"/>
        <v>1580</v>
      </c>
      <c r="I37" s="4">
        <f t="shared" si="6"/>
        <v>848</v>
      </c>
      <c r="J37" s="4">
        <f>H37+I37</f>
        <v>2428</v>
      </c>
      <c r="K37" s="19">
        <f>(J37/J$50)*100</f>
        <v>2.525378598768514</v>
      </c>
    </row>
    <row r="38" spans="1:11" ht="12.75">
      <c r="A38" s="1" t="s">
        <v>4</v>
      </c>
      <c r="B38" s="4">
        <f>B35+B36+B37</f>
        <v>519</v>
      </c>
      <c r="C38" s="4">
        <f>C35+C36+C37</f>
        <v>257</v>
      </c>
      <c r="D38" s="4"/>
      <c r="E38" s="4">
        <f>E35+E36+E37</f>
        <v>4191</v>
      </c>
      <c r="F38" s="4">
        <f>F35+F36+F37</f>
        <v>2121</v>
      </c>
      <c r="G38" s="4"/>
      <c r="H38" s="4">
        <f t="shared" si="6"/>
        <v>4710</v>
      </c>
      <c r="I38" s="4">
        <f t="shared" si="6"/>
        <v>2378</v>
      </c>
      <c r="J38" s="4">
        <f>H38+I38</f>
        <v>7088</v>
      </c>
      <c r="K38" s="19">
        <f>(J38/J$50)*100</f>
        <v>7.372274920951906</v>
      </c>
    </row>
    <row r="39" spans="1:11" ht="9.75" customHeight="1">
      <c r="A39" s="1"/>
      <c r="B39" s="4"/>
      <c r="C39" s="4"/>
      <c r="D39" s="4"/>
      <c r="E39" s="4"/>
      <c r="F39" s="4"/>
      <c r="G39" s="4"/>
      <c r="H39" s="4"/>
      <c r="I39" s="4"/>
      <c r="J39" s="4"/>
      <c r="K39" s="19"/>
    </row>
    <row r="40" spans="1:11" ht="12.75">
      <c r="A40" s="14" t="s">
        <v>128</v>
      </c>
      <c r="B40" s="4"/>
      <c r="C40" s="4"/>
      <c r="D40" s="4"/>
      <c r="E40" s="4"/>
      <c r="F40" s="4"/>
      <c r="G40" s="4"/>
      <c r="H40" s="4"/>
      <c r="I40" s="4"/>
      <c r="J40" s="4"/>
      <c r="K40" s="19"/>
    </row>
    <row r="41" spans="1:11" ht="12.75">
      <c r="A41" s="1" t="s">
        <v>129</v>
      </c>
      <c r="B41" s="4">
        <v>132</v>
      </c>
      <c r="C41" s="4">
        <v>82</v>
      </c>
      <c r="D41" s="105"/>
      <c r="E41" s="4">
        <v>1108</v>
      </c>
      <c r="F41" s="4">
        <v>686</v>
      </c>
      <c r="G41" s="4"/>
      <c r="H41" s="4">
        <f aca="true" t="shared" si="7" ref="H41:I43">B41+E41</f>
        <v>1240</v>
      </c>
      <c r="I41" s="4">
        <f t="shared" si="7"/>
        <v>768</v>
      </c>
      <c r="J41" s="4">
        <f>H41+I41</f>
        <v>2008</v>
      </c>
      <c r="K41" s="19">
        <f>(J41/J$50)*100</f>
        <v>2.088533865867865</v>
      </c>
    </row>
    <row r="42" spans="1:11" ht="12.75">
      <c r="A42" s="1" t="s">
        <v>130</v>
      </c>
      <c r="B42" s="4">
        <v>31</v>
      </c>
      <c r="C42" s="4">
        <v>15</v>
      </c>
      <c r="D42" s="105"/>
      <c r="E42" s="4">
        <v>588</v>
      </c>
      <c r="F42" s="4">
        <v>315</v>
      </c>
      <c r="G42" s="4"/>
      <c r="H42" s="4">
        <f t="shared" si="7"/>
        <v>619</v>
      </c>
      <c r="I42" s="4">
        <f t="shared" si="7"/>
        <v>330</v>
      </c>
      <c r="J42" s="4">
        <f>H42+I42</f>
        <v>949</v>
      </c>
      <c r="K42" s="19">
        <f>(J42/J$50)*100</f>
        <v>0.9870610750540856</v>
      </c>
    </row>
    <row r="43" spans="1:11" ht="12.75">
      <c r="A43" s="1" t="s">
        <v>4</v>
      </c>
      <c r="B43" s="4">
        <f>B41+B42</f>
        <v>163</v>
      </c>
      <c r="C43" s="4">
        <f>C41+C42</f>
        <v>97</v>
      </c>
      <c r="D43" s="4"/>
      <c r="E43" s="4">
        <f>E41+E42</f>
        <v>1696</v>
      </c>
      <c r="F43" s="4">
        <f>F41+F42</f>
        <v>1001</v>
      </c>
      <c r="G43" s="4"/>
      <c r="H43" s="4">
        <f t="shared" si="7"/>
        <v>1859</v>
      </c>
      <c r="I43" s="4">
        <f t="shared" si="7"/>
        <v>1098</v>
      </c>
      <c r="J43" s="4">
        <f>H43+I43</f>
        <v>2957</v>
      </c>
      <c r="K43" s="19">
        <f>(J43/J$50)*100</f>
        <v>3.0755949409219503</v>
      </c>
    </row>
    <row r="44" spans="1:11" ht="9.75" customHeight="1">
      <c r="A44" s="1"/>
      <c r="B44" s="4"/>
      <c r="C44" s="4"/>
      <c r="D44" s="4"/>
      <c r="E44" s="4"/>
      <c r="F44" s="4"/>
      <c r="G44" s="4"/>
      <c r="H44" s="4"/>
      <c r="I44" s="4"/>
      <c r="J44" s="4"/>
      <c r="K44" s="19"/>
    </row>
    <row r="45" spans="1:11" ht="12.75">
      <c r="A45" s="14" t="s">
        <v>131</v>
      </c>
      <c r="B45" s="4"/>
      <c r="C45" s="4"/>
      <c r="D45" s="4"/>
      <c r="E45" s="4"/>
      <c r="F45" s="4"/>
      <c r="G45" s="4"/>
      <c r="H45" s="4"/>
      <c r="I45" s="4"/>
      <c r="J45" s="4"/>
      <c r="K45" s="19"/>
    </row>
    <row r="46" spans="1:11" ht="12.75">
      <c r="A46" s="1" t="s">
        <v>132</v>
      </c>
      <c r="B46" s="4">
        <v>76</v>
      </c>
      <c r="C46" s="4">
        <v>56</v>
      </c>
      <c r="D46" s="105"/>
      <c r="E46" s="4">
        <v>1151</v>
      </c>
      <c r="F46" s="4">
        <v>930</v>
      </c>
      <c r="G46" s="4"/>
      <c r="H46" s="4">
        <f aca="true" t="shared" si="8" ref="H46:I48">B46+E46</f>
        <v>1227</v>
      </c>
      <c r="I46" s="4">
        <f t="shared" si="8"/>
        <v>986</v>
      </c>
      <c r="J46" s="4">
        <f>H46+I46</f>
        <v>2213</v>
      </c>
      <c r="K46" s="19">
        <f>(J46/J$50)*100</f>
        <v>2.3017556997836577</v>
      </c>
    </row>
    <row r="47" spans="1:11" ht="12.75">
      <c r="A47" s="1" t="s">
        <v>133</v>
      </c>
      <c r="B47" s="4">
        <v>62</v>
      </c>
      <c r="C47" s="4">
        <v>40</v>
      </c>
      <c r="D47" s="105"/>
      <c r="E47" s="4">
        <v>1037</v>
      </c>
      <c r="F47" s="4">
        <v>676</v>
      </c>
      <c r="G47" s="4"/>
      <c r="H47" s="4">
        <f t="shared" si="8"/>
        <v>1099</v>
      </c>
      <c r="I47" s="4">
        <f t="shared" si="8"/>
        <v>716</v>
      </c>
      <c r="J47" s="4">
        <f>H47+I47</f>
        <v>1815</v>
      </c>
      <c r="K47" s="19">
        <f>(J47/J$50)*100</f>
        <v>1.8877933100349475</v>
      </c>
    </row>
    <row r="48" spans="1:11" ht="12.75">
      <c r="A48" s="1" t="s">
        <v>4</v>
      </c>
      <c r="B48" s="4">
        <f>B46+B47</f>
        <v>138</v>
      </c>
      <c r="C48" s="4">
        <f>C46+C47</f>
        <v>96</v>
      </c>
      <c r="D48" s="4"/>
      <c r="E48" s="4">
        <f>E46+E47</f>
        <v>2188</v>
      </c>
      <c r="F48" s="4">
        <f>F46+F47</f>
        <v>1606</v>
      </c>
      <c r="G48" s="4"/>
      <c r="H48" s="4">
        <f t="shared" si="8"/>
        <v>2326</v>
      </c>
      <c r="I48" s="4">
        <f t="shared" si="8"/>
        <v>1702</v>
      </c>
      <c r="J48" s="4">
        <f>H48+I48</f>
        <v>4028</v>
      </c>
      <c r="K48" s="19">
        <f>(J48/J$50)*100</f>
        <v>4.189549009818606</v>
      </c>
    </row>
    <row r="49" spans="1:11" ht="12.75">
      <c r="A49" s="15"/>
      <c r="B49" s="4"/>
      <c r="C49" s="4"/>
      <c r="D49" s="4"/>
      <c r="E49" s="4"/>
      <c r="F49" s="4"/>
      <c r="G49" s="4"/>
      <c r="H49" s="4"/>
      <c r="I49" s="4"/>
      <c r="J49" s="4"/>
      <c r="K49" s="19"/>
    </row>
    <row r="50" spans="1:15" ht="12.75">
      <c r="A50" s="2" t="s">
        <v>38</v>
      </c>
      <c r="B50" s="68">
        <f>B7+B15+B22+B27+B32+B38+B43+B48</f>
        <v>10659</v>
      </c>
      <c r="C50" s="68">
        <f>C7+C15+C22+C27+C32+C38+C43+C48</f>
        <v>4804</v>
      </c>
      <c r="D50" s="68"/>
      <c r="E50" s="68">
        <f>E7+E15+E22+E27+E32+E38+E43+E48</f>
        <v>51416</v>
      </c>
      <c r="F50" s="68">
        <f>F7+F15+F22+F27+F32+F38+F43+F48</f>
        <v>29265</v>
      </c>
      <c r="G50" s="68"/>
      <c r="H50" s="68">
        <f>H7+H15+H22+H27+H32+H38+H43+H48</f>
        <v>62075</v>
      </c>
      <c r="I50" s="68">
        <f>I7+I15+I22+I27+I32+I38+I43+I48</f>
        <v>34069</v>
      </c>
      <c r="J50" s="68">
        <f>J7+J15+J22+J27+J32+J38+J43+J48</f>
        <v>96144</v>
      </c>
      <c r="K50" s="68">
        <f>K7+K15+K22+K27+K32+K38+K43+K48</f>
        <v>100</v>
      </c>
      <c r="L50" s="6"/>
      <c r="M50" s="6"/>
      <c r="N50" s="6"/>
      <c r="O50" s="6"/>
    </row>
    <row r="51" spans="1:15" ht="24" customHeight="1">
      <c r="A51" s="109"/>
      <c r="B51" s="19"/>
      <c r="C51" s="19"/>
      <c r="D51" s="19"/>
      <c r="E51" s="19"/>
      <c r="F51" s="19"/>
      <c r="G51" s="19"/>
      <c r="H51" s="19"/>
      <c r="I51" s="19"/>
      <c r="J51" s="19"/>
      <c r="K51" s="6"/>
      <c r="L51" s="6"/>
      <c r="M51" s="6"/>
      <c r="N51" s="6"/>
      <c r="O51" s="6"/>
    </row>
    <row r="52" spans="1:15" ht="36.75" customHeight="1">
      <c r="A52" s="137" t="s">
        <v>169</v>
      </c>
      <c r="B52" s="138"/>
      <c r="C52" s="138"/>
      <c r="D52" s="138"/>
      <c r="E52" s="138"/>
      <c r="F52" s="138"/>
      <c r="G52" s="138"/>
      <c r="H52" s="138"/>
      <c r="I52" s="138"/>
      <c r="J52" s="138"/>
      <c r="K52" s="146"/>
      <c r="L52" s="63"/>
      <c r="M52" s="63"/>
      <c r="N52" s="63"/>
      <c r="O52" s="63"/>
    </row>
    <row r="54" spans="1:10" ht="12.75">
      <c r="A54" s="6"/>
      <c r="B54" s="6"/>
      <c r="C54" s="6"/>
      <c r="D54" s="6"/>
      <c r="E54" s="6"/>
      <c r="F54" s="6"/>
      <c r="G54" s="6"/>
      <c r="H54" s="6"/>
      <c r="I54" s="6"/>
      <c r="J54" s="6"/>
    </row>
    <row r="55" spans="1:15" ht="12.75">
      <c r="A55" s="65"/>
      <c r="B55" s="63"/>
      <c r="C55" s="63"/>
      <c r="D55" s="63"/>
      <c r="E55" s="63"/>
      <c r="F55" s="63"/>
      <c r="G55" s="63"/>
      <c r="H55" s="63"/>
      <c r="I55" s="63"/>
      <c r="J55" s="63"/>
      <c r="K55" s="63"/>
      <c r="L55" s="63"/>
      <c r="M55" s="63"/>
      <c r="N55" s="63"/>
      <c r="O55" s="63"/>
    </row>
    <row r="57" spans="1:16" ht="12.75">
      <c r="A57" s="18"/>
      <c r="B57" s="17"/>
      <c r="C57" s="17"/>
      <c r="D57" s="17"/>
      <c r="E57" s="17"/>
      <c r="F57" s="17"/>
      <c r="G57" s="17"/>
      <c r="H57" s="17"/>
      <c r="I57" s="17"/>
      <c r="J57" s="17"/>
      <c r="K57" s="17"/>
      <c r="L57" s="17"/>
      <c r="M57" s="17"/>
      <c r="N57" s="17"/>
      <c r="O57" s="17"/>
      <c r="P57" s="17"/>
    </row>
  </sheetData>
  <mergeCells count="6">
    <mergeCell ref="A52:K52"/>
    <mergeCell ref="A1:K1"/>
    <mergeCell ref="B4:C4"/>
    <mergeCell ref="E4:F4"/>
    <mergeCell ref="H4:J4"/>
    <mergeCell ref="A3:K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17.xml><?xml version="1.0" encoding="utf-8"?>
<worksheet xmlns="http://schemas.openxmlformats.org/spreadsheetml/2006/main" xmlns:r="http://schemas.openxmlformats.org/officeDocument/2006/relationships">
  <dimension ref="A1:O52"/>
  <sheetViews>
    <sheetView workbookViewId="0" topLeftCell="A37">
      <selection activeCell="E54" sqref="E54"/>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75" customHeight="1">
      <c r="A1" s="148" t="s">
        <v>192</v>
      </c>
      <c r="B1" s="138"/>
      <c r="C1" s="138"/>
      <c r="D1" s="138"/>
      <c r="E1" s="138"/>
      <c r="F1" s="138"/>
      <c r="G1" s="138"/>
      <c r="H1" s="138"/>
      <c r="I1" s="138"/>
      <c r="J1" s="138"/>
      <c r="K1" s="134"/>
      <c r="L1" s="146"/>
      <c r="M1" s="17"/>
      <c r="N1" s="17"/>
      <c r="O1" s="16"/>
    </row>
    <row r="2" spans="1:15" ht="7.5" customHeight="1">
      <c r="A2" s="23"/>
      <c r="B2" s="26"/>
      <c r="C2" s="26"/>
      <c r="D2" s="26"/>
      <c r="E2" s="26"/>
      <c r="F2" s="26"/>
      <c r="G2" s="26"/>
      <c r="H2" s="26"/>
      <c r="I2" s="26"/>
      <c r="J2" s="26"/>
      <c r="K2" s="17"/>
      <c r="L2" s="17"/>
      <c r="M2" s="17"/>
      <c r="N2" s="17"/>
      <c r="O2" s="16"/>
    </row>
    <row r="3" spans="1:15" ht="24.75" customHeight="1">
      <c r="A3" s="135" t="s">
        <v>216</v>
      </c>
      <c r="B3" s="135"/>
      <c r="C3" s="135"/>
      <c r="D3" s="135"/>
      <c r="E3" s="135"/>
      <c r="F3" s="135"/>
      <c r="G3" s="135"/>
      <c r="H3" s="135"/>
      <c r="I3" s="135"/>
      <c r="J3" s="135"/>
      <c r="K3" s="149"/>
      <c r="L3" s="17"/>
      <c r="M3" s="17"/>
      <c r="N3" s="17"/>
      <c r="O3" s="16"/>
    </row>
    <row r="4" spans="1:15" ht="18.75" customHeight="1">
      <c r="A4" s="15" t="s">
        <v>138</v>
      </c>
      <c r="B4" s="147" t="s">
        <v>9</v>
      </c>
      <c r="C4" s="147"/>
      <c r="D4" s="12"/>
      <c r="E4" s="147" t="s">
        <v>100</v>
      </c>
      <c r="F4" s="147"/>
      <c r="G4" s="12"/>
      <c r="H4" s="98" t="s">
        <v>4</v>
      </c>
      <c r="I4" s="98"/>
      <c r="J4" s="98"/>
      <c r="K4" s="98"/>
      <c r="L4" s="15"/>
      <c r="M4" s="12"/>
      <c r="N4" s="12"/>
      <c r="O4" s="12"/>
    </row>
    <row r="5" spans="1:15" ht="24.75" customHeight="1">
      <c r="A5" s="5" t="s">
        <v>158</v>
      </c>
      <c r="B5" s="10" t="s">
        <v>103</v>
      </c>
      <c r="C5" s="10" t="s">
        <v>104</v>
      </c>
      <c r="D5" s="10"/>
      <c r="E5" s="10" t="s">
        <v>103</v>
      </c>
      <c r="F5" s="10" t="s">
        <v>104</v>
      </c>
      <c r="G5" s="10"/>
      <c r="H5" s="10" t="s">
        <v>103</v>
      </c>
      <c r="I5" s="10" t="s">
        <v>104</v>
      </c>
      <c r="J5" s="52" t="s">
        <v>76</v>
      </c>
      <c r="K5" s="52" t="s">
        <v>134</v>
      </c>
      <c r="L5" s="62"/>
      <c r="M5" s="62"/>
      <c r="N5" s="61"/>
      <c r="O5" s="20"/>
    </row>
    <row r="6" spans="1:15" ht="18.75" customHeight="1">
      <c r="A6" s="66" t="s">
        <v>36</v>
      </c>
      <c r="B6" s="4"/>
      <c r="C6" s="4"/>
      <c r="D6" s="4"/>
      <c r="E6" s="4"/>
      <c r="F6" s="4"/>
      <c r="G6" s="4"/>
      <c r="H6" s="4"/>
      <c r="I6" s="4"/>
      <c r="J6" s="4"/>
      <c r="K6" s="19"/>
      <c r="L6" s="1"/>
      <c r="M6" s="4"/>
      <c r="N6" s="1"/>
      <c r="O6" s="1"/>
    </row>
    <row r="7" spans="1:15" ht="12.75">
      <c r="A7" s="1" t="s">
        <v>107</v>
      </c>
      <c r="B7" s="4">
        <v>1408</v>
      </c>
      <c r="C7" s="4">
        <v>645</v>
      </c>
      <c r="D7" s="105"/>
      <c r="E7" s="4">
        <v>8198</v>
      </c>
      <c r="F7" s="4">
        <v>5778</v>
      </c>
      <c r="G7" s="4"/>
      <c r="H7" s="4">
        <f>B7+E7</f>
        <v>9606</v>
      </c>
      <c r="I7" s="4">
        <f>C7+F7</f>
        <v>6423</v>
      </c>
      <c r="J7" s="4">
        <f>H7+I7</f>
        <v>16029</v>
      </c>
      <c r="K7" s="19">
        <f>(J7/J$50)*100</f>
        <v>23.63531805715297</v>
      </c>
      <c r="L7" s="1"/>
      <c r="M7" s="1"/>
      <c r="N7" s="1"/>
      <c r="O7" s="1"/>
    </row>
    <row r="8" spans="1:15" ht="9.75" customHeight="1">
      <c r="A8" s="1"/>
      <c r="B8" s="105"/>
      <c r="C8" s="105"/>
      <c r="D8" s="105"/>
      <c r="E8" s="105"/>
      <c r="F8" s="105"/>
      <c r="G8" s="4"/>
      <c r="H8" s="4"/>
      <c r="I8" s="4"/>
      <c r="J8" s="4"/>
      <c r="K8" s="19"/>
      <c r="L8" s="1"/>
      <c r="M8" s="1"/>
      <c r="N8" s="1"/>
      <c r="O8" s="1"/>
    </row>
    <row r="9" spans="1:15" ht="12.75">
      <c r="A9" s="14" t="s">
        <v>108</v>
      </c>
      <c r="B9" s="105"/>
      <c r="C9" s="105"/>
      <c r="D9" s="105"/>
      <c r="E9" s="105"/>
      <c r="F9" s="105"/>
      <c r="G9" s="4"/>
      <c r="H9" s="4"/>
      <c r="I9" s="4"/>
      <c r="J9" s="4"/>
      <c r="K9" s="19"/>
      <c r="L9" s="1"/>
      <c r="M9" s="1"/>
      <c r="N9" s="1"/>
      <c r="O9" s="1"/>
    </row>
    <row r="10" spans="1:15" ht="12.75">
      <c r="A10" s="11" t="s">
        <v>109</v>
      </c>
      <c r="B10" s="4">
        <v>215</v>
      </c>
      <c r="C10" s="4">
        <v>117</v>
      </c>
      <c r="D10" s="105"/>
      <c r="E10" s="4">
        <v>1164</v>
      </c>
      <c r="F10" s="4">
        <v>835</v>
      </c>
      <c r="G10" s="4"/>
      <c r="H10" s="4">
        <f>B10+E10</f>
        <v>1379</v>
      </c>
      <c r="I10" s="4">
        <f>C10+F10</f>
        <v>952</v>
      </c>
      <c r="J10" s="4">
        <f aca="true" t="shared" si="0" ref="J10:J15">H10+I10</f>
        <v>2331</v>
      </c>
      <c r="K10" s="19">
        <f aca="true" t="shared" si="1" ref="K10:K15">(J10/J$50)*100</f>
        <v>3.437140582146333</v>
      </c>
      <c r="L10" s="1"/>
      <c r="M10" s="1"/>
      <c r="N10" s="1"/>
      <c r="O10" s="1"/>
    </row>
    <row r="11" spans="1:15" ht="12.75">
      <c r="A11" s="3" t="s">
        <v>110</v>
      </c>
      <c r="B11" s="4">
        <v>202</v>
      </c>
      <c r="C11" s="4">
        <v>120</v>
      </c>
      <c r="D11" s="105"/>
      <c r="E11" s="4">
        <v>1072</v>
      </c>
      <c r="F11" s="4">
        <v>707</v>
      </c>
      <c r="G11" s="4"/>
      <c r="H11" s="4">
        <f aca="true" t="shared" si="2" ref="H11:I14">B11+E11</f>
        <v>1274</v>
      </c>
      <c r="I11" s="4">
        <f t="shared" si="2"/>
        <v>827</v>
      </c>
      <c r="J11" s="4">
        <f t="shared" si="0"/>
        <v>2101</v>
      </c>
      <c r="K11" s="19">
        <f t="shared" si="1"/>
        <v>3.0979975817629537</v>
      </c>
      <c r="L11" s="1"/>
      <c r="M11" s="1"/>
      <c r="N11" s="1"/>
      <c r="O11" s="1"/>
    </row>
    <row r="12" spans="1:15" ht="12.75">
      <c r="A12" s="3" t="s">
        <v>111</v>
      </c>
      <c r="B12" s="4">
        <v>300</v>
      </c>
      <c r="C12" s="4">
        <v>186</v>
      </c>
      <c r="D12" s="105"/>
      <c r="E12" s="4">
        <v>1887</v>
      </c>
      <c r="F12" s="4">
        <v>1304</v>
      </c>
      <c r="G12" s="4"/>
      <c r="H12" s="4">
        <f t="shared" si="2"/>
        <v>2187</v>
      </c>
      <c r="I12" s="4">
        <f t="shared" si="2"/>
        <v>1490</v>
      </c>
      <c r="J12" s="4">
        <f t="shared" si="0"/>
        <v>3677</v>
      </c>
      <c r="K12" s="19">
        <f t="shared" si="1"/>
        <v>5.421864401781238</v>
      </c>
      <c r="L12" s="1"/>
      <c r="M12" s="4"/>
      <c r="N12" s="1"/>
      <c r="O12" s="1"/>
    </row>
    <row r="13" spans="1:15" ht="12.75">
      <c r="A13" s="3" t="s">
        <v>37</v>
      </c>
      <c r="B13" s="4">
        <v>196</v>
      </c>
      <c r="C13" s="4">
        <v>164</v>
      </c>
      <c r="D13" s="105"/>
      <c r="E13" s="4">
        <v>1091</v>
      </c>
      <c r="F13" s="4">
        <v>776</v>
      </c>
      <c r="G13" s="4"/>
      <c r="H13" s="4">
        <f t="shared" si="2"/>
        <v>1287</v>
      </c>
      <c r="I13" s="4">
        <f t="shared" si="2"/>
        <v>940</v>
      </c>
      <c r="J13" s="4">
        <f t="shared" si="0"/>
        <v>2227</v>
      </c>
      <c r="K13" s="19">
        <f t="shared" si="1"/>
        <v>3.2837889645816745</v>
      </c>
      <c r="L13" s="1"/>
      <c r="M13" s="1"/>
      <c r="N13" s="1"/>
      <c r="O13" s="1"/>
    </row>
    <row r="14" spans="1:15" ht="12.75">
      <c r="A14" s="3" t="s">
        <v>112</v>
      </c>
      <c r="B14" s="4">
        <v>139</v>
      </c>
      <c r="C14" s="4">
        <v>75</v>
      </c>
      <c r="D14" s="105"/>
      <c r="E14" s="4">
        <v>960</v>
      </c>
      <c r="F14" s="4">
        <v>636</v>
      </c>
      <c r="G14" s="4"/>
      <c r="H14" s="4">
        <f t="shared" si="2"/>
        <v>1099</v>
      </c>
      <c r="I14" s="4">
        <f t="shared" si="2"/>
        <v>711</v>
      </c>
      <c r="J14" s="4">
        <f t="shared" si="0"/>
        <v>1810</v>
      </c>
      <c r="K14" s="19">
        <f t="shared" si="1"/>
        <v>2.6689079595387657</v>
      </c>
      <c r="L14" s="1"/>
      <c r="M14" s="1"/>
      <c r="N14" s="1"/>
      <c r="O14" s="1"/>
    </row>
    <row r="15" spans="1:15" ht="12.75">
      <c r="A15" s="3" t="s">
        <v>4</v>
      </c>
      <c r="B15" s="4">
        <f>B10+B11+B12+B13+B14</f>
        <v>1052</v>
      </c>
      <c r="C15" s="4">
        <f>C10+C11+C12+C13+C14</f>
        <v>662</v>
      </c>
      <c r="D15" s="4"/>
      <c r="E15" s="4">
        <f>E10+E11+E12+E13+E14</f>
        <v>6174</v>
      </c>
      <c r="F15" s="4">
        <f>F10+F11+F12+F13+F14</f>
        <v>4258</v>
      </c>
      <c r="G15" s="4"/>
      <c r="H15" s="4">
        <f>B15+E15</f>
        <v>7226</v>
      </c>
      <c r="I15" s="4">
        <f>C15+F15</f>
        <v>4920</v>
      </c>
      <c r="J15" s="4">
        <f t="shared" si="0"/>
        <v>12146</v>
      </c>
      <c r="K15" s="19">
        <f t="shared" si="1"/>
        <v>17.909699489810965</v>
      </c>
      <c r="L15" s="1"/>
      <c r="M15" s="1"/>
      <c r="N15" s="1"/>
      <c r="O15" s="1"/>
    </row>
    <row r="16" spans="1:15" ht="9.75" customHeight="1">
      <c r="A16" s="3"/>
      <c r="B16" s="19"/>
      <c r="C16" s="19"/>
      <c r="D16" s="19"/>
      <c r="E16" s="19"/>
      <c r="F16" s="19"/>
      <c r="G16" s="19"/>
      <c r="H16" s="4"/>
      <c r="I16" s="4"/>
      <c r="J16" s="4"/>
      <c r="K16" s="19"/>
      <c r="L16" s="15"/>
      <c r="M16" s="15"/>
      <c r="N16" s="15"/>
      <c r="O16" s="15"/>
    </row>
    <row r="17" spans="1:11" ht="12.75">
      <c r="A17" s="101" t="s">
        <v>113</v>
      </c>
      <c r="B17" s="4"/>
      <c r="C17" s="4"/>
      <c r="D17" s="4"/>
      <c r="E17" s="4"/>
      <c r="F17" s="4"/>
      <c r="G17" s="4"/>
      <c r="H17" s="4"/>
      <c r="I17" s="4"/>
      <c r="J17" s="4"/>
      <c r="K17" s="19"/>
    </row>
    <row r="18" spans="1:11" ht="12.75">
      <c r="A18" s="3" t="s">
        <v>114</v>
      </c>
      <c r="B18" s="4">
        <v>155</v>
      </c>
      <c r="C18" s="4">
        <v>76</v>
      </c>
      <c r="D18" s="105"/>
      <c r="E18" s="4">
        <v>1091</v>
      </c>
      <c r="F18" s="4">
        <v>703</v>
      </c>
      <c r="G18" s="4"/>
      <c r="H18" s="4">
        <f>B18+E18</f>
        <v>1246</v>
      </c>
      <c r="I18" s="4">
        <f>C18+F18</f>
        <v>779</v>
      </c>
      <c r="J18" s="4">
        <f>H18+I18</f>
        <v>2025</v>
      </c>
      <c r="K18" s="19">
        <f>(J18/J$50)*100</f>
        <v>2.9859329381580113</v>
      </c>
    </row>
    <row r="19" spans="1:11" ht="12.75">
      <c r="A19" s="3" t="s">
        <v>115</v>
      </c>
      <c r="B19" s="4">
        <v>94</v>
      </c>
      <c r="C19" s="4">
        <v>57</v>
      </c>
      <c r="D19" s="105"/>
      <c r="E19" s="4">
        <v>575</v>
      </c>
      <c r="F19" s="4">
        <v>428</v>
      </c>
      <c r="G19" s="4"/>
      <c r="H19" s="4">
        <f aca="true" t="shared" si="3" ref="H19:I22">B19+E19</f>
        <v>669</v>
      </c>
      <c r="I19" s="4">
        <f t="shared" si="3"/>
        <v>485</v>
      </c>
      <c r="J19" s="4">
        <f>H19+I19</f>
        <v>1154</v>
      </c>
      <c r="K19" s="19">
        <f>(J19/J$50)*100</f>
        <v>1.7016131410539974</v>
      </c>
    </row>
    <row r="20" spans="1:11" ht="12.75">
      <c r="A20" s="3" t="s">
        <v>116</v>
      </c>
      <c r="B20" s="4">
        <v>85</v>
      </c>
      <c r="C20" s="4">
        <v>67</v>
      </c>
      <c r="D20" s="105"/>
      <c r="E20" s="4">
        <v>721</v>
      </c>
      <c r="F20" s="4">
        <v>505</v>
      </c>
      <c r="G20" s="4"/>
      <c r="H20" s="4">
        <f t="shared" si="3"/>
        <v>806</v>
      </c>
      <c r="I20" s="4">
        <f t="shared" si="3"/>
        <v>572</v>
      </c>
      <c r="J20" s="4">
        <f>H20+I20</f>
        <v>1378</v>
      </c>
      <c r="K20" s="19">
        <f>(J20/J$50)*100</f>
        <v>2.031908932731723</v>
      </c>
    </row>
    <row r="21" spans="1:11" ht="12.75">
      <c r="A21" s="3" t="s">
        <v>117</v>
      </c>
      <c r="B21" s="4">
        <v>23</v>
      </c>
      <c r="C21" s="4">
        <v>13</v>
      </c>
      <c r="D21" s="105"/>
      <c r="E21" s="4">
        <v>264</v>
      </c>
      <c r="F21" s="4">
        <v>186</v>
      </c>
      <c r="G21" s="4"/>
      <c r="H21" s="4">
        <f t="shared" si="3"/>
        <v>287</v>
      </c>
      <c r="I21" s="4">
        <f t="shared" si="3"/>
        <v>199</v>
      </c>
      <c r="J21" s="4">
        <f>H21+I21</f>
        <v>486</v>
      </c>
      <c r="K21" s="19">
        <f>(J21/J$50)*100</f>
        <v>0.7166239051579226</v>
      </c>
    </row>
    <row r="22" spans="1:11" ht="12.75">
      <c r="A22" s="3" t="s">
        <v>4</v>
      </c>
      <c r="B22" s="4">
        <f>B18+B19+B20+B21</f>
        <v>357</v>
      </c>
      <c r="C22" s="4">
        <f>C18+C19+C20+C21</f>
        <v>213</v>
      </c>
      <c r="D22" s="4"/>
      <c r="E22" s="4">
        <f>E18+E19+E20+E21</f>
        <v>2651</v>
      </c>
      <c r="F22" s="4">
        <f>F18+F19+F20+F21</f>
        <v>1822</v>
      </c>
      <c r="G22" s="4"/>
      <c r="H22" s="4">
        <f t="shared" si="3"/>
        <v>3008</v>
      </c>
      <c r="I22" s="4">
        <f t="shared" si="3"/>
        <v>2035</v>
      </c>
      <c r="J22" s="4">
        <f>H22+I22</f>
        <v>5043</v>
      </c>
      <c r="K22" s="19">
        <f>(J22/J$50)*100</f>
        <v>7.436078917101654</v>
      </c>
    </row>
    <row r="23" spans="1:11" ht="9.75" customHeight="1">
      <c r="A23" s="3"/>
      <c r="B23" s="4"/>
      <c r="C23" s="4"/>
      <c r="D23" s="4"/>
      <c r="E23" s="4"/>
      <c r="F23" s="4"/>
      <c r="G23" s="4"/>
      <c r="H23" s="4"/>
      <c r="I23" s="4"/>
      <c r="J23" s="4"/>
      <c r="K23" s="19"/>
    </row>
    <row r="24" spans="1:11" ht="12.75">
      <c r="A24" s="101" t="s">
        <v>118</v>
      </c>
      <c r="B24" s="4"/>
      <c r="C24" s="4"/>
      <c r="D24" s="4"/>
      <c r="E24" s="4"/>
      <c r="F24" s="4"/>
      <c r="G24" s="4"/>
      <c r="H24" s="4"/>
      <c r="I24" s="4"/>
      <c r="J24" s="4"/>
      <c r="K24" s="19"/>
    </row>
    <row r="25" spans="1:11" ht="12.75">
      <c r="A25" s="3" t="s">
        <v>119</v>
      </c>
      <c r="B25" s="4">
        <v>64</v>
      </c>
      <c r="C25" s="4">
        <v>41</v>
      </c>
      <c r="D25" s="105"/>
      <c r="E25" s="4">
        <v>527</v>
      </c>
      <c r="F25" s="4">
        <v>434</v>
      </c>
      <c r="G25" s="4"/>
      <c r="H25" s="4">
        <f aca="true" t="shared" si="4" ref="H25:I27">B25+E25</f>
        <v>591</v>
      </c>
      <c r="I25" s="4">
        <f t="shared" si="4"/>
        <v>475</v>
      </c>
      <c r="J25" s="4">
        <f>H25+I25</f>
        <v>1066</v>
      </c>
      <c r="K25" s="19">
        <f>(J25/J$50)*100</f>
        <v>1.5718540800377483</v>
      </c>
    </row>
    <row r="26" spans="1:11" ht="12.75">
      <c r="A26" s="21" t="s">
        <v>120</v>
      </c>
      <c r="B26" s="4">
        <v>1108</v>
      </c>
      <c r="C26" s="4">
        <v>706</v>
      </c>
      <c r="D26" s="105"/>
      <c r="E26" s="4">
        <v>5154</v>
      </c>
      <c r="F26" s="4">
        <v>3603</v>
      </c>
      <c r="G26" s="4"/>
      <c r="H26" s="4">
        <f t="shared" si="4"/>
        <v>6262</v>
      </c>
      <c r="I26" s="4">
        <f t="shared" si="4"/>
        <v>4309</v>
      </c>
      <c r="J26" s="4">
        <f>H26+I26</f>
        <v>10571</v>
      </c>
      <c r="K26" s="19">
        <f>(J26/J$50)*100</f>
        <v>15.587307204576955</v>
      </c>
    </row>
    <row r="27" spans="1:11" ht="12.75">
      <c r="A27" s="3" t="s">
        <v>4</v>
      </c>
      <c r="B27" s="4">
        <f>B25+B26</f>
        <v>1172</v>
      </c>
      <c r="C27" s="4">
        <f>C25+C26</f>
        <v>747</v>
      </c>
      <c r="D27" s="4"/>
      <c r="E27" s="4">
        <f>E25+E26</f>
        <v>5681</v>
      </c>
      <c r="F27" s="4">
        <f>F25+F26</f>
        <v>4037</v>
      </c>
      <c r="G27" s="4"/>
      <c r="H27" s="4">
        <f t="shared" si="4"/>
        <v>6853</v>
      </c>
      <c r="I27" s="4">
        <f t="shared" si="4"/>
        <v>4784</v>
      </c>
      <c r="J27" s="4">
        <f>H27+I27</f>
        <v>11637</v>
      </c>
      <c r="K27" s="19">
        <f>(J27/J$50)*100</f>
        <v>17.159161284614704</v>
      </c>
    </row>
    <row r="28" spans="1:11" ht="9.75" customHeight="1">
      <c r="A28" s="3"/>
      <c r="B28" s="4"/>
      <c r="C28" s="4"/>
      <c r="D28" s="4"/>
      <c r="E28" s="4"/>
      <c r="F28" s="4"/>
      <c r="G28" s="4"/>
      <c r="H28" s="4"/>
      <c r="I28" s="4"/>
      <c r="J28" s="4"/>
      <c r="K28" s="19"/>
    </row>
    <row r="29" spans="1:11" ht="12.75">
      <c r="A29" s="101" t="s">
        <v>121</v>
      </c>
      <c r="B29" s="4"/>
      <c r="C29" s="4"/>
      <c r="D29" s="4"/>
      <c r="E29" s="4"/>
      <c r="F29" s="4"/>
      <c r="G29" s="4"/>
      <c r="H29" s="4"/>
      <c r="I29" s="4"/>
      <c r="J29" s="4"/>
      <c r="K29" s="19"/>
    </row>
    <row r="30" spans="1:11" ht="12.75">
      <c r="A30" s="3" t="s">
        <v>122</v>
      </c>
      <c r="B30" s="4">
        <v>103</v>
      </c>
      <c r="C30" s="4">
        <v>58</v>
      </c>
      <c r="D30" s="105"/>
      <c r="E30" s="4">
        <v>1040</v>
      </c>
      <c r="F30" s="4">
        <v>581</v>
      </c>
      <c r="G30" s="4"/>
      <c r="H30" s="4">
        <f aca="true" t="shared" si="5" ref="H30:I32">B30+E30</f>
        <v>1143</v>
      </c>
      <c r="I30" s="4">
        <f t="shared" si="5"/>
        <v>639</v>
      </c>
      <c r="J30" s="4">
        <f>H30+I30</f>
        <v>1782</v>
      </c>
      <c r="K30" s="19">
        <f>(J30/J$50)*100</f>
        <v>2.6276209855790498</v>
      </c>
    </row>
    <row r="31" spans="1:11" ht="12.75">
      <c r="A31" s="3" t="s">
        <v>123</v>
      </c>
      <c r="B31" s="4">
        <v>770</v>
      </c>
      <c r="C31" s="4">
        <v>362</v>
      </c>
      <c r="D31" s="105"/>
      <c r="E31" s="4">
        <v>5885</v>
      </c>
      <c r="F31" s="4">
        <v>3678</v>
      </c>
      <c r="G31" s="4"/>
      <c r="H31" s="4">
        <f t="shared" si="5"/>
        <v>6655</v>
      </c>
      <c r="I31" s="4">
        <f t="shared" si="5"/>
        <v>4040</v>
      </c>
      <c r="J31" s="4">
        <f>H31+I31</f>
        <v>10695</v>
      </c>
      <c r="K31" s="19">
        <f>(J31/J$50)*100</f>
        <v>15.770149517827125</v>
      </c>
    </row>
    <row r="32" spans="1:11" ht="12.75">
      <c r="A32" s="3" t="s">
        <v>4</v>
      </c>
      <c r="B32" s="4">
        <f>B30+B31</f>
        <v>873</v>
      </c>
      <c r="C32" s="4">
        <f>C30+C31</f>
        <v>420</v>
      </c>
      <c r="D32" s="4"/>
      <c r="E32" s="4">
        <f>E30+E31</f>
        <v>6925</v>
      </c>
      <c r="F32" s="4">
        <f>F30+F31</f>
        <v>4259</v>
      </c>
      <c r="G32" s="4"/>
      <c r="H32" s="4">
        <f t="shared" si="5"/>
        <v>7798</v>
      </c>
      <c r="I32" s="4">
        <f t="shared" si="5"/>
        <v>4679</v>
      </c>
      <c r="J32" s="4">
        <f>H32+I32</f>
        <v>12477</v>
      </c>
      <c r="K32" s="19">
        <f>(J32/J$50)*100</f>
        <v>18.397770503406175</v>
      </c>
    </row>
    <row r="33" spans="1:11" ht="9.75" customHeight="1">
      <c r="A33" s="3"/>
      <c r="B33" s="4"/>
      <c r="C33" s="4"/>
      <c r="D33" s="4"/>
      <c r="E33" s="4"/>
      <c r="F33" s="4"/>
      <c r="G33" s="4"/>
      <c r="H33" s="4"/>
      <c r="I33" s="4"/>
      <c r="J33" s="4"/>
      <c r="K33" s="19"/>
    </row>
    <row r="34" spans="1:11" ht="12.75">
      <c r="A34" s="101" t="s">
        <v>124</v>
      </c>
      <c r="B34" s="4"/>
      <c r="C34" s="4"/>
      <c r="D34" s="4"/>
      <c r="E34" s="4"/>
      <c r="F34" s="4"/>
      <c r="G34" s="4"/>
      <c r="H34" s="4"/>
      <c r="I34" s="4"/>
      <c r="J34" s="4"/>
      <c r="K34" s="19"/>
    </row>
    <row r="35" spans="1:11" ht="12.75">
      <c r="A35" s="3" t="s">
        <v>125</v>
      </c>
      <c r="B35" s="4">
        <v>48</v>
      </c>
      <c r="C35" s="4">
        <v>36</v>
      </c>
      <c r="D35" s="105"/>
      <c r="E35" s="4">
        <v>881</v>
      </c>
      <c r="F35" s="4">
        <v>547</v>
      </c>
      <c r="G35" s="4"/>
      <c r="H35" s="4">
        <f>B35+E35</f>
        <v>929</v>
      </c>
      <c r="I35" s="4">
        <f>C35+F35</f>
        <v>583</v>
      </c>
      <c r="J35" s="4">
        <f>H35+I35</f>
        <v>1512</v>
      </c>
      <c r="K35" s="19">
        <f>(J35/J$50)*100</f>
        <v>2.2294965938246483</v>
      </c>
    </row>
    <row r="36" spans="1:11" ht="12.75">
      <c r="A36" s="1" t="s">
        <v>126</v>
      </c>
      <c r="B36" s="4">
        <v>109</v>
      </c>
      <c r="C36" s="4">
        <v>71</v>
      </c>
      <c r="D36" s="105"/>
      <c r="E36" s="4">
        <v>991</v>
      </c>
      <c r="F36" s="4">
        <v>601</v>
      </c>
      <c r="G36" s="4"/>
      <c r="H36" s="4">
        <f aca="true" t="shared" si="6" ref="H36:I38">B36+E36</f>
        <v>1100</v>
      </c>
      <c r="I36" s="4">
        <f t="shared" si="6"/>
        <v>672</v>
      </c>
      <c r="J36" s="4">
        <f>H36+I36</f>
        <v>1772</v>
      </c>
      <c r="K36" s="19">
        <f>(J36/J$50)*100</f>
        <v>2.6128756377362943</v>
      </c>
    </row>
    <row r="37" spans="1:11" ht="12.75">
      <c r="A37" s="1" t="s">
        <v>127</v>
      </c>
      <c r="B37" s="4">
        <v>106</v>
      </c>
      <c r="C37" s="4">
        <v>55</v>
      </c>
      <c r="D37" s="105"/>
      <c r="E37" s="4">
        <v>930</v>
      </c>
      <c r="F37" s="4">
        <v>611</v>
      </c>
      <c r="G37" s="4"/>
      <c r="H37" s="4">
        <f t="shared" si="6"/>
        <v>1036</v>
      </c>
      <c r="I37" s="4">
        <f t="shared" si="6"/>
        <v>666</v>
      </c>
      <c r="J37" s="4">
        <f>H37+I37</f>
        <v>1702</v>
      </c>
      <c r="K37" s="19">
        <f>(J37/J$50)*100</f>
        <v>2.509658202837005</v>
      </c>
    </row>
    <row r="38" spans="1:11" ht="12.75">
      <c r="A38" s="1" t="s">
        <v>4</v>
      </c>
      <c r="B38" s="4">
        <f>B35+B36+B37</f>
        <v>263</v>
      </c>
      <c r="C38" s="4">
        <f>C35+C36+C37</f>
        <v>162</v>
      </c>
      <c r="D38" s="4"/>
      <c r="E38" s="4">
        <f>E35+E36+E37</f>
        <v>2802</v>
      </c>
      <c r="F38" s="4">
        <f>F35+F36+F37</f>
        <v>1759</v>
      </c>
      <c r="G38" s="4"/>
      <c r="H38" s="4">
        <f t="shared" si="6"/>
        <v>3065</v>
      </c>
      <c r="I38" s="4">
        <f t="shared" si="6"/>
        <v>1921</v>
      </c>
      <c r="J38" s="4">
        <f>H38+I38</f>
        <v>4986</v>
      </c>
      <c r="K38" s="19">
        <f>(J38/J$50)*100</f>
        <v>7.352030434397948</v>
      </c>
    </row>
    <row r="39" spans="1:11" ht="9.75" customHeight="1">
      <c r="A39" s="1"/>
      <c r="B39" s="4"/>
      <c r="C39" s="4"/>
      <c r="D39" s="4"/>
      <c r="E39" s="4"/>
      <c r="F39" s="4"/>
      <c r="G39" s="4"/>
      <c r="H39" s="4"/>
      <c r="I39" s="4"/>
      <c r="J39" s="4"/>
      <c r="K39" s="19"/>
    </row>
    <row r="40" spans="1:11" ht="12.75">
      <c r="A40" s="14" t="s">
        <v>128</v>
      </c>
      <c r="B40" s="4"/>
      <c r="C40" s="4"/>
      <c r="D40" s="4"/>
      <c r="E40" s="4"/>
      <c r="F40" s="4"/>
      <c r="G40" s="4"/>
      <c r="H40" s="4"/>
      <c r="I40" s="4"/>
      <c r="J40" s="4"/>
      <c r="K40" s="19"/>
    </row>
    <row r="41" spans="1:11" ht="12.75">
      <c r="A41" s="1" t="s">
        <v>129</v>
      </c>
      <c r="B41" s="4">
        <v>71</v>
      </c>
      <c r="C41" s="4">
        <v>60</v>
      </c>
      <c r="D41" s="105"/>
      <c r="E41" s="4">
        <v>740</v>
      </c>
      <c r="F41" s="4">
        <v>576</v>
      </c>
      <c r="G41" s="4"/>
      <c r="H41" s="4">
        <f aca="true" t="shared" si="7" ref="H41:I43">B41+E41</f>
        <v>811</v>
      </c>
      <c r="I41" s="4">
        <f t="shared" si="7"/>
        <v>636</v>
      </c>
      <c r="J41" s="4">
        <f>H41+I41</f>
        <v>1447</v>
      </c>
      <c r="K41" s="19">
        <f>(J41/J$50)*100</f>
        <v>2.133651832846737</v>
      </c>
    </row>
    <row r="42" spans="1:11" ht="12.75">
      <c r="A42" s="1" t="s">
        <v>130</v>
      </c>
      <c r="B42" s="4">
        <v>19</v>
      </c>
      <c r="C42" s="4">
        <v>9</v>
      </c>
      <c r="D42" s="105"/>
      <c r="E42" s="4">
        <v>438</v>
      </c>
      <c r="F42" s="4">
        <v>271</v>
      </c>
      <c r="G42" s="4"/>
      <c r="H42" s="4">
        <f t="shared" si="7"/>
        <v>457</v>
      </c>
      <c r="I42" s="4">
        <f t="shared" si="7"/>
        <v>280</v>
      </c>
      <c r="J42" s="4">
        <f>H42+I42</f>
        <v>737</v>
      </c>
      <c r="K42" s="19">
        <f>(J42/J$50)*100</f>
        <v>1.0867321360110884</v>
      </c>
    </row>
    <row r="43" spans="1:11" ht="12.75">
      <c r="A43" s="1" t="s">
        <v>4</v>
      </c>
      <c r="B43" s="4">
        <f>B41+B42</f>
        <v>90</v>
      </c>
      <c r="C43" s="4">
        <f>C41+C42</f>
        <v>69</v>
      </c>
      <c r="D43" s="4"/>
      <c r="E43" s="4">
        <f>E41+E42</f>
        <v>1178</v>
      </c>
      <c r="F43" s="4">
        <f>F41+F42</f>
        <v>847</v>
      </c>
      <c r="G43" s="4"/>
      <c r="H43" s="4">
        <f t="shared" si="7"/>
        <v>1268</v>
      </c>
      <c r="I43" s="4">
        <f t="shared" si="7"/>
        <v>916</v>
      </c>
      <c r="J43" s="4">
        <f>H43+I43</f>
        <v>2184</v>
      </c>
      <c r="K43" s="19">
        <f>(J43/J$50)*100</f>
        <v>3.2203839688578255</v>
      </c>
    </row>
    <row r="44" spans="1:11" ht="9.75" customHeight="1">
      <c r="A44" s="1"/>
      <c r="B44" s="4"/>
      <c r="C44" s="4"/>
      <c r="D44" s="4"/>
      <c r="E44" s="4"/>
      <c r="F44" s="4"/>
      <c r="G44" s="4"/>
      <c r="H44" s="4"/>
      <c r="I44" s="4"/>
      <c r="J44" s="4"/>
      <c r="K44" s="19"/>
    </row>
    <row r="45" spans="1:11" ht="12.75">
      <c r="A45" s="14" t="s">
        <v>131</v>
      </c>
      <c r="B45" s="4"/>
      <c r="C45" s="4"/>
      <c r="D45" s="4"/>
      <c r="E45" s="4"/>
      <c r="F45" s="4"/>
      <c r="G45" s="4"/>
      <c r="H45" s="4"/>
      <c r="I45" s="4"/>
      <c r="J45" s="4"/>
      <c r="K45" s="19"/>
    </row>
    <row r="46" spans="1:11" ht="12.75">
      <c r="A46" s="1" t="s">
        <v>132</v>
      </c>
      <c r="B46" s="4">
        <v>49</v>
      </c>
      <c r="C46" s="4">
        <v>40</v>
      </c>
      <c r="D46" s="105"/>
      <c r="E46" s="4">
        <v>956</v>
      </c>
      <c r="F46" s="4">
        <v>843</v>
      </c>
      <c r="G46" s="4"/>
      <c r="H46" s="4">
        <f aca="true" t="shared" si="8" ref="H46:I48">B46+E46</f>
        <v>1005</v>
      </c>
      <c r="I46" s="4">
        <f t="shared" si="8"/>
        <v>883</v>
      </c>
      <c r="J46" s="4">
        <f>H46+I46</f>
        <v>1888</v>
      </c>
      <c r="K46" s="19">
        <f>(J46/J$50)*100</f>
        <v>2.783921672712259</v>
      </c>
    </row>
    <row r="47" spans="1:11" ht="12.75">
      <c r="A47" s="1" t="s">
        <v>133</v>
      </c>
      <c r="B47" s="4">
        <v>41</v>
      </c>
      <c r="C47" s="4">
        <v>26</v>
      </c>
      <c r="D47" s="105"/>
      <c r="E47" s="4">
        <v>774</v>
      </c>
      <c r="F47" s="4">
        <v>587</v>
      </c>
      <c r="G47" s="4"/>
      <c r="H47" s="4">
        <f t="shared" si="8"/>
        <v>815</v>
      </c>
      <c r="I47" s="4">
        <f t="shared" si="8"/>
        <v>613</v>
      </c>
      <c r="J47" s="4">
        <f>H47+I47</f>
        <v>1428</v>
      </c>
      <c r="K47" s="19">
        <f>(J47/J$50)*100</f>
        <v>2.105635671945501</v>
      </c>
    </row>
    <row r="48" spans="1:11" ht="12.75">
      <c r="A48" s="1" t="s">
        <v>4</v>
      </c>
      <c r="B48" s="4">
        <f>B46+B47</f>
        <v>90</v>
      </c>
      <c r="C48" s="4">
        <f>C46+C47</f>
        <v>66</v>
      </c>
      <c r="D48" s="4"/>
      <c r="E48" s="4">
        <f>E46+E47</f>
        <v>1730</v>
      </c>
      <c r="F48" s="4">
        <f>F46+F47</f>
        <v>1430</v>
      </c>
      <c r="G48" s="4"/>
      <c r="H48" s="4">
        <f t="shared" si="8"/>
        <v>1820</v>
      </c>
      <c r="I48" s="4">
        <f t="shared" si="8"/>
        <v>1496</v>
      </c>
      <c r="J48" s="4">
        <f>H48+I48</f>
        <v>3316</v>
      </c>
      <c r="K48" s="19">
        <f>(J48/J$50)*100</f>
        <v>4.889557344657761</v>
      </c>
    </row>
    <row r="49" spans="1:14" ht="9.75" customHeight="1">
      <c r="A49" s="1"/>
      <c r="B49" s="4"/>
      <c r="C49" s="4"/>
      <c r="D49" s="4"/>
      <c r="E49" s="4"/>
      <c r="F49" s="4"/>
      <c r="G49" s="4"/>
      <c r="H49" s="4"/>
      <c r="I49" s="4"/>
      <c r="J49" s="4"/>
      <c r="K49" s="19"/>
      <c r="L49" s="6"/>
      <c r="M49" s="6"/>
      <c r="N49" s="6"/>
    </row>
    <row r="50" spans="1:15" ht="12.75">
      <c r="A50" s="2" t="s">
        <v>38</v>
      </c>
      <c r="B50" s="68">
        <f>B7+B15+B22+B27+B32+B38+B43+B48</f>
        <v>5305</v>
      </c>
      <c r="C50" s="68">
        <f>C7+C15+C22+C27+C32+C38+C43+C48</f>
        <v>2984</v>
      </c>
      <c r="D50" s="68"/>
      <c r="E50" s="68">
        <f>E7+E15+E22+E27+E32+E38+E43+E48</f>
        <v>35339</v>
      </c>
      <c r="F50" s="68">
        <f>F7+F15+F22+F27+F32+F38+F43+F48</f>
        <v>24190</v>
      </c>
      <c r="G50" s="68"/>
      <c r="H50" s="68">
        <f>H7+H15+H22+H27+H32+H38+H43+H48</f>
        <v>40644</v>
      </c>
      <c r="I50" s="68">
        <f>I7+I15+I22+I27+I32+I38+I43+I48</f>
        <v>27174</v>
      </c>
      <c r="J50" s="68">
        <f>J7+J15+J22+J27+J32+J38+J43+J48</f>
        <v>67818</v>
      </c>
      <c r="K50" s="68">
        <f>K7+K15+K22+K27+K32+K38+K43+K48</f>
        <v>100</v>
      </c>
      <c r="L50" s="6"/>
      <c r="M50" s="6"/>
      <c r="N50" s="6"/>
      <c r="O50" s="6"/>
    </row>
    <row r="51" spans="1:15" ht="24" customHeight="1">
      <c r="A51" s="109"/>
      <c r="B51" s="19"/>
      <c r="C51" s="19"/>
      <c r="D51" s="19"/>
      <c r="E51" s="19"/>
      <c r="F51" s="19"/>
      <c r="G51" s="19"/>
      <c r="H51" s="19"/>
      <c r="I51" s="19"/>
      <c r="J51" s="19"/>
      <c r="K51" s="6"/>
      <c r="L51" s="6"/>
      <c r="M51" s="6"/>
      <c r="N51" s="6"/>
      <c r="O51" s="6"/>
    </row>
    <row r="52" spans="1:15" ht="39" customHeight="1">
      <c r="A52" s="137" t="s">
        <v>230</v>
      </c>
      <c r="B52" s="138"/>
      <c r="C52" s="138"/>
      <c r="D52" s="138"/>
      <c r="E52" s="138"/>
      <c r="F52" s="138"/>
      <c r="G52" s="138"/>
      <c r="H52" s="138"/>
      <c r="I52" s="138"/>
      <c r="J52" s="138"/>
      <c r="K52" s="146"/>
      <c r="L52" s="146"/>
      <c r="M52" s="63"/>
      <c r="N52" s="63"/>
      <c r="O52" s="63"/>
    </row>
  </sheetData>
  <mergeCells count="5">
    <mergeCell ref="A52:L52"/>
    <mergeCell ref="A1:L1"/>
    <mergeCell ref="B4:C4"/>
    <mergeCell ref="E4:F4"/>
    <mergeCell ref="A3:K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8.xml><?xml version="1.0" encoding="utf-8"?>
<worksheet xmlns="http://schemas.openxmlformats.org/spreadsheetml/2006/main" xmlns:r="http://schemas.openxmlformats.org/officeDocument/2006/relationships">
  <dimension ref="A1:K52"/>
  <sheetViews>
    <sheetView workbookViewId="0" topLeftCell="A20">
      <selection activeCell="M19" sqref="L19:M19"/>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148" t="s">
        <v>193</v>
      </c>
      <c r="B1" s="138"/>
      <c r="C1" s="138"/>
      <c r="D1" s="138"/>
      <c r="E1" s="138"/>
      <c r="F1" s="138"/>
      <c r="G1" s="138"/>
      <c r="H1" s="138"/>
      <c r="I1" s="138"/>
      <c r="J1" s="138"/>
      <c r="K1" s="134"/>
    </row>
    <row r="2" spans="1:10" ht="7.5" customHeight="1">
      <c r="A2" s="23"/>
      <c r="B2" s="26"/>
      <c r="C2" s="26"/>
      <c r="D2" s="26"/>
      <c r="E2" s="26"/>
      <c r="F2" s="26"/>
      <c r="G2" s="26"/>
      <c r="H2" s="26"/>
      <c r="I2" s="26"/>
      <c r="J2" s="26"/>
    </row>
    <row r="3" spans="1:11" ht="24.75" customHeight="1">
      <c r="A3" s="135" t="s">
        <v>217</v>
      </c>
      <c r="B3" s="135"/>
      <c r="C3" s="135"/>
      <c r="D3" s="135"/>
      <c r="E3" s="135"/>
      <c r="F3" s="135"/>
      <c r="G3" s="135"/>
      <c r="H3" s="135"/>
      <c r="I3" s="135"/>
      <c r="J3" s="135"/>
      <c r="K3" s="149"/>
    </row>
    <row r="4" spans="1:11" ht="18.75" customHeight="1">
      <c r="A4" s="15" t="s">
        <v>138</v>
      </c>
      <c r="B4" s="147" t="s">
        <v>9</v>
      </c>
      <c r="C4" s="147"/>
      <c r="D4" s="12"/>
      <c r="E4" s="147" t="s">
        <v>100</v>
      </c>
      <c r="F4" s="147"/>
      <c r="G4" s="12"/>
      <c r="H4" s="147" t="s">
        <v>4</v>
      </c>
      <c r="I4" s="147"/>
      <c r="J4" s="147"/>
      <c r="K4" s="91"/>
    </row>
    <row r="5" spans="1:11" ht="29.25" customHeight="1">
      <c r="A5" s="5" t="s">
        <v>158</v>
      </c>
      <c r="B5" s="10" t="s">
        <v>103</v>
      </c>
      <c r="C5" s="10" t="s">
        <v>104</v>
      </c>
      <c r="D5" s="10"/>
      <c r="E5" s="10" t="s">
        <v>103</v>
      </c>
      <c r="F5" s="10" t="s">
        <v>104</v>
      </c>
      <c r="G5" s="10"/>
      <c r="H5" s="10" t="s">
        <v>103</v>
      </c>
      <c r="I5" s="10" t="s">
        <v>104</v>
      </c>
      <c r="J5" s="52" t="s">
        <v>76</v>
      </c>
      <c r="K5" s="52" t="s">
        <v>134</v>
      </c>
    </row>
    <row r="6" spans="1:11" ht="18.75" customHeight="1">
      <c r="A6" s="66" t="s">
        <v>36</v>
      </c>
      <c r="B6" s="4"/>
      <c r="C6" s="4"/>
      <c r="D6" s="4"/>
      <c r="E6" s="4"/>
      <c r="F6" s="4"/>
      <c r="G6" s="4"/>
      <c r="H6" s="4"/>
      <c r="I6" s="4"/>
      <c r="J6" s="4"/>
      <c r="K6" s="4"/>
    </row>
    <row r="7" spans="1:11" ht="12.75">
      <c r="A7" s="1" t="s">
        <v>107</v>
      </c>
      <c r="B7" s="4">
        <v>1702</v>
      </c>
      <c r="C7" s="4">
        <v>452</v>
      </c>
      <c r="D7" s="105"/>
      <c r="E7" s="4">
        <v>4548</v>
      </c>
      <c r="F7" s="4">
        <v>1513</v>
      </c>
      <c r="G7" s="4"/>
      <c r="H7" s="4">
        <f>B7+E7</f>
        <v>6250</v>
      </c>
      <c r="I7" s="4">
        <f>C7+F7</f>
        <v>1965</v>
      </c>
      <c r="J7" s="4">
        <f>H7+I7</f>
        <v>8215</v>
      </c>
      <c r="K7" s="19">
        <f>(J7/J$50)*100</f>
        <v>23.507697590568306</v>
      </c>
    </row>
    <row r="8" spans="1:11" ht="9.75" customHeight="1">
      <c r="A8" s="1"/>
      <c r="B8" s="4"/>
      <c r="C8" s="4"/>
      <c r="D8" s="105"/>
      <c r="E8" s="105"/>
      <c r="F8" s="4"/>
      <c r="G8" s="4"/>
      <c r="H8" s="4"/>
      <c r="I8" s="4"/>
      <c r="J8" s="4"/>
      <c r="K8" s="19"/>
    </row>
    <row r="9" spans="1:11" ht="12.75">
      <c r="A9" s="14" t="s">
        <v>108</v>
      </c>
      <c r="B9" s="4"/>
      <c r="C9" s="4"/>
      <c r="D9" s="105"/>
      <c r="E9" s="105"/>
      <c r="F9" s="4"/>
      <c r="G9" s="4"/>
      <c r="H9" s="4"/>
      <c r="I9" s="4"/>
      <c r="J9" s="4"/>
      <c r="K9" s="19"/>
    </row>
    <row r="10" spans="1:11" ht="12.75">
      <c r="A10" s="11" t="s">
        <v>109</v>
      </c>
      <c r="B10" s="4">
        <v>183</v>
      </c>
      <c r="C10" s="4">
        <v>71</v>
      </c>
      <c r="D10" s="105"/>
      <c r="E10" s="4">
        <v>582</v>
      </c>
      <c r="F10" s="4">
        <v>186</v>
      </c>
      <c r="G10" s="4"/>
      <c r="H10" s="4">
        <f>B10+E10</f>
        <v>765</v>
      </c>
      <c r="I10" s="4">
        <f>C10+F10</f>
        <v>257</v>
      </c>
      <c r="J10" s="4">
        <f aca="true" t="shared" si="0" ref="J10:J15">H10+I10</f>
        <v>1022</v>
      </c>
      <c r="K10" s="19">
        <f aca="true" t="shared" si="1" ref="K10:K15">(J10/J$50)*100</f>
        <v>2.92451210438963</v>
      </c>
    </row>
    <row r="11" spans="1:11" ht="12.75">
      <c r="A11" s="3" t="s">
        <v>110</v>
      </c>
      <c r="B11" s="4">
        <v>191</v>
      </c>
      <c r="C11" s="4">
        <v>89</v>
      </c>
      <c r="D11" s="105"/>
      <c r="E11" s="4">
        <v>638</v>
      </c>
      <c r="F11" s="4">
        <v>250</v>
      </c>
      <c r="G11" s="4"/>
      <c r="H11" s="4">
        <f aca="true" t="shared" si="2" ref="H11:I14">B11+E11</f>
        <v>829</v>
      </c>
      <c r="I11" s="4">
        <f t="shared" si="2"/>
        <v>339</v>
      </c>
      <c r="J11" s="4">
        <f t="shared" si="0"/>
        <v>1168</v>
      </c>
      <c r="K11" s="19">
        <f t="shared" si="1"/>
        <v>3.3422995478738624</v>
      </c>
    </row>
    <row r="12" spans="1:11" ht="12.75">
      <c r="A12" s="3" t="s">
        <v>111</v>
      </c>
      <c r="B12" s="4">
        <v>321</v>
      </c>
      <c r="C12" s="4">
        <v>163</v>
      </c>
      <c r="D12" s="105"/>
      <c r="E12" s="4">
        <v>1039</v>
      </c>
      <c r="F12" s="4">
        <v>392</v>
      </c>
      <c r="G12" s="4"/>
      <c r="H12" s="4">
        <f t="shared" si="2"/>
        <v>1360</v>
      </c>
      <c r="I12" s="4">
        <f t="shared" si="2"/>
        <v>555</v>
      </c>
      <c r="J12" s="4">
        <f t="shared" si="0"/>
        <v>1915</v>
      </c>
      <c r="K12" s="19">
        <f t="shared" si="1"/>
        <v>5.4798832484404505</v>
      </c>
    </row>
    <row r="13" spans="1:11" ht="12.75">
      <c r="A13" s="3" t="s">
        <v>37</v>
      </c>
      <c r="B13" s="4">
        <v>226</v>
      </c>
      <c r="C13" s="4">
        <v>130</v>
      </c>
      <c r="D13" s="105"/>
      <c r="E13" s="4">
        <v>664</v>
      </c>
      <c r="F13" s="4">
        <v>239</v>
      </c>
      <c r="G13" s="4"/>
      <c r="H13" s="4">
        <f t="shared" si="2"/>
        <v>890</v>
      </c>
      <c r="I13" s="4">
        <f t="shared" si="2"/>
        <v>369</v>
      </c>
      <c r="J13" s="4">
        <f t="shared" si="0"/>
        <v>1259</v>
      </c>
      <c r="K13" s="19">
        <f t="shared" si="1"/>
        <v>3.6027013105934866</v>
      </c>
    </row>
    <row r="14" spans="1:11" ht="12.75">
      <c r="A14" s="3" t="s">
        <v>112</v>
      </c>
      <c r="B14" s="4">
        <v>113</v>
      </c>
      <c r="C14" s="4">
        <v>46</v>
      </c>
      <c r="D14" s="105"/>
      <c r="E14" s="4">
        <v>630</v>
      </c>
      <c r="F14" s="4">
        <v>170</v>
      </c>
      <c r="G14" s="4"/>
      <c r="H14" s="4">
        <f t="shared" si="2"/>
        <v>743</v>
      </c>
      <c r="I14" s="4">
        <f t="shared" si="2"/>
        <v>216</v>
      </c>
      <c r="J14" s="4">
        <f t="shared" si="0"/>
        <v>959</v>
      </c>
      <c r="K14" s="19">
        <f t="shared" si="1"/>
        <v>2.744233960968351</v>
      </c>
    </row>
    <row r="15" spans="1:11" ht="12.75">
      <c r="A15" s="3" t="s">
        <v>4</v>
      </c>
      <c r="B15" s="4">
        <f>B10+B11+B12+B13+B14</f>
        <v>1034</v>
      </c>
      <c r="C15" s="4">
        <f>C10+C11+C12+C13+C14</f>
        <v>499</v>
      </c>
      <c r="D15" s="4"/>
      <c r="E15" s="4">
        <f>E10+E11+E12+E13+E14</f>
        <v>3553</v>
      </c>
      <c r="F15" s="4">
        <f>F10+F11+F12+F13+F14</f>
        <v>1237</v>
      </c>
      <c r="G15" s="4"/>
      <c r="H15" s="4">
        <f>B15+E15</f>
        <v>4587</v>
      </c>
      <c r="I15" s="4">
        <f>C15+F15</f>
        <v>1736</v>
      </c>
      <c r="J15" s="4">
        <f t="shared" si="0"/>
        <v>6323</v>
      </c>
      <c r="K15" s="19">
        <f t="shared" si="1"/>
        <v>18.093630172265783</v>
      </c>
    </row>
    <row r="16" spans="1:11" ht="9.75" customHeight="1">
      <c r="A16" s="3"/>
      <c r="B16" s="19"/>
      <c r="C16" s="19"/>
      <c r="D16" s="19"/>
      <c r="E16" s="19"/>
      <c r="F16" s="19"/>
      <c r="G16" s="19"/>
      <c r="H16" s="4"/>
      <c r="I16" s="4"/>
      <c r="J16" s="4"/>
      <c r="K16" s="19"/>
    </row>
    <row r="17" spans="1:11" ht="12.75">
      <c r="A17" s="101" t="s">
        <v>113</v>
      </c>
      <c r="B17" s="4"/>
      <c r="C17" s="4"/>
      <c r="D17" s="4"/>
      <c r="E17" s="4"/>
      <c r="F17" s="4"/>
      <c r="G17" s="4"/>
      <c r="H17" s="4"/>
      <c r="I17" s="4"/>
      <c r="J17" s="4"/>
      <c r="K17" s="19"/>
    </row>
    <row r="18" spans="1:11" ht="12.75">
      <c r="A18" s="3" t="s">
        <v>114</v>
      </c>
      <c r="B18" s="4">
        <v>224</v>
      </c>
      <c r="C18" s="4">
        <v>69</v>
      </c>
      <c r="D18" s="105"/>
      <c r="E18" s="4">
        <v>740</v>
      </c>
      <c r="F18" s="4">
        <v>233</v>
      </c>
      <c r="G18" s="4"/>
      <c r="H18" s="4">
        <f>B18+E18</f>
        <v>964</v>
      </c>
      <c r="I18" s="4">
        <f>C18+F18</f>
        <v>302</v>
      </c>
      <c r="J18" s="4">
        <f>H18+I18</f>
        <v>1266</v>
      </c>
      <c r="K18" s="19">
        <f>(J18/J$50)*100</f>
        <v>3.6227322154180737</v>
      </c>
    </row>
    <row r="19" spans="1:11" ht="12.75">
      <c r="A19" s="3" t="s">
        <v>115</v>
      </c>
      <c r="B19" s="4">
        <v>120</v>
      </c>
      <c r="C19" s="4">
        <v>30</v>
      </c>
      <c r="D19" s="105"/>
      <c r="E19" s="4">
        <v>290</v>
      </c>
      <c r="F19" s="4">
        <v>90</v>
      </c>
      <c r="G19" s="4"/>
      <c r="H19" s="4">
        <f aca="true" t="shared" si="3" ref="H19:I22">B19+E19</f>
        <v>410</v>
      </c>
      <c r="I19" s="4">
        <f t="shared" si="3"/>
        <v>120</v>
      </c>
      <c r="J19" s="4">
        <f>H19+I19</f>
        <v>530</v>
      </c>
      <c r="K19" s="19">
        <f>(J19/J$50)*100</f>
        <v>1.5166256510044067</v>
      </c>
    </row>
    <row r="20" spans="1:11" ht="12.75">
      <c r="A20" s="3" t="s">
        <v>116</v>
      </c>
      <c r="B20" s="4">
        <v>98</v>
      </c>
      <c r="C20" s="4">
        <v>42</v>
      </c>
      <c r="D20" s="105"/>
      <c r="E20" s="4">
        <v>459</v>
      </c>
      <c r="F20" s="4">
        <v>160</v>
      </c>
      <c r="G20" s="4"/>
      <c r="H20" s="4">
        <f t="shared" si="3"/>
        <v>557</v>
      </c>
      <c r="I20" s="4">
        <f t="shared" si="3"/>
        <v>202</v>
      </c>
      <c r="J20" s="4">
        <f>H20+I20</f>
        <v>759</v>
      </c>
      <c r="K20" s="19">
        <f>(J20/J$50)*100</f>
        <v>2.171922394551594</v>
      </c>
    </row>
    <row r="21" spans="1:11" ht="12.75">
      <c r="A21" s="3" t="s">
        <v>117</v>
      </c>
      <c r="B21" s="4">
        <v>24</v>
      </c>
      <c r="C21" s="4">
        <v>13</v>
      </c>
      <c r="D21" s="105"/>
      <c r="E21" s="4">
        <v>164</v>
      </c>
      <c r="F21" s="4">
        <v>68</v>
      </c>
      <c r="G21" s="4"/>
      <c r="H21" s="4">
        <f t="shared" si="3"/>
        <v>188</v>
      </c>
      <c r="I21" s="4">
        <f t="shared" si="3"/>
        <v>81</v>
      </c>
      <c r="J21" s="4">
        <f>H21+I21</f>
        <v>269</v>
      </c>
      <c r="K21" s="19">
        <f>(J21/J$50)*100</f>
        <v>0.7697590568305385</v>
      </c>
    </row>
    <row r="22" spans="1:11" ht="12.75">
      <c r="A22" s="3" t="s">
        <v>4</v>
      </c>
      <c r="B22" s="4">
        <f>B18+B19+B20+B21</f>
        <v>466</v>
      </c>
      <c r="C22" s="4">
        <f>C18+C19+C20+C21</f>
        <v>154</v>
      </c>
      <c r="D22" s="4"/>
      <c r="E22" s="4">
        <f>E18+E19+E20+E21</f>
        <v>1653</v>
      </c>
      <c r="F22" s="4">
        <f>F18+F19+F20+F21</f>
        <v>551</v>
      </c>
      <c r="G22" s="4"/>
      <c r="H22" s="4">
        <f t="shared" si="3"/>
        <v>2119</v>
      </c>
      <c r="I22" s="4">
        <f t="shared" si="3"/>
        <v>705</v>
      </c>
      <c r="J22" s="4">
        <f>H22+I22</f>
        <v>2824</v>
      </c>
      <c r="K22" s="19">
        <f>(J22/J$50)*100</f>
        <v>8.081039317804613</v>
      </c>
    </row>
    <row r="23" spans="1:11" ht="9.75" customHeight="1">
      <c r="A23" s="3"/>
      <c r="B23" s="4"/>
      <c r="C23" s="4"/>
      <c r="D23" s="4"/>
      <c r="E23" s="4"/>
      <c r="F23" s="4"/>
      <c r="G23" s="4"/>
      <c r="H23" s="4"/>
      <c r="I23" s="4"/>
      <c r="J23" s="4"/>
      <c r="K23" s="19"/>
    </row>
    <row r="24" spans="1:11" ht="12.75">
      <c r="A24" s="101" t="s">
        <v>118</v>
      </c>
      <c r="B24" s="4"/>
      <c r="C24" s="4"/>
      <c r="D24" s="4"/>
      <c r="E24" s="4"/>
      <c r="F24" s="4"/>
      <c r="G24" s="4"/>
      <c r="H24" s="4"/>
      <c r="I24" s="4"/>
      <c r="J24" s="4"/>
      <c r="K24" s="19"/>
    </row>
    <row r="25" spans="1:11" ht="12.75">
      <c r="A25" s="3" t="s">
        <v>119</v>
      </c>
      <c r="B25" s="4">
        <v>48</v>
      </c>
      <c r="C25" s="4">
        <v>28</v>
      </c>
      <c r="D25" s="105"/>
      <c r="E25" s="4">
        <v>225</v>
      </c>
      <c r="F25" s="4">
        <v>84</v>
      </c>
      <c r="G25" s="4"/>
      <c r="H25" s="4">
        <f aca="true" t="shared" si="4" ref="H25:I27">B25+E25</f>
        <v>273</v>
      </c>
      <c r="I25" s="4">
        <f t="shared" si="4"/>
        <v>112</v>
      </c>
      <c r="J25" s="4">
        <f>H25+I25</f>
        <v>385</v>
      </c>
      <c r="K25" s="19">
        <f>(J25/J$50)*100</f>
        <v>1.1016997653522578</v>
      </c>
    </row>
    <row r="26" spans="1:11" ht="12.75">
      <c r="A26" s="21" t="s">
        <v>120</v>
      </c>
      <c r="B26" s="4">
        <v>1578</v>
      </c>
      <c r="C26" s="4">
        <v>693</v>
      </c>
      <c r="D26" s="105"/>
      <c r="E26" s="4">
        <v>3088</v>
      </c>
      <c r="F26" s="4">
        <v>1254</v>
      </c>
      <c r="G26" s="4"/>
      <c r="H26" s="4">
        <f t="shared" si="4"/>
        <v>4666</v>
      </c>
      <c r="I26" s="4">
        <f t="shared" si="4"/>
        <v>1947</v>
      </c>
      <c r="J26" s="4">
        <f>H26+I26</f>
        <v>6613</v>
      </c>
      <c r="K26" s="19">
        <f>(J26/J$50)*100</f>
        <v>18.92348194357008</v>
      </c>
    </row>
    <row r="27" spans="1:11" ht="12.75">
      <c r="A27" s="3" t="s">
        <v>4</v>
      </c>
      <c r="B27" s="4">
        <f>B25+B26</f>
        <v>1626</v>
      </c>
      <c r="C27" s="4">
        <f>C25+C26</f>
        <v>721</v>
      </c>
      <c r="D27" s="4"/>
      <c r="E27" s="4">
        <f>E25+E26</f>
        <v>3313</v>
      </c>
      <c r="F27" s="4">
        <f>F25+F26</f>
        <v>1338</v>
      </c>
      <c r="G27" s="4"/>
      <c r="H27" s="4">
        <f t="shared" si="4"/>
        <v>4939</v>
      </c>
      <c r="I27" s="4">
        <f t="shared" si="4"/>
        <v>2059</v>
      </c>
      <c r="J27" s="4">
        <f>H27+I27</f>
        <v>6998</v>
      </c>
      <c r="K27" s="19">
        <f>(J27/J$50)*100</f>
        <v>20.02518170892234</v>
      </c>
    </row>
    <row r="28" spans="1:11" ht="9.75" customHeight="1">
      <c r="A28" s="3"/>
      <c r="B28" s="4"/>
      <c r="C28" s="4"/>
      <c r="D28" s="4"/>
      <c r="E28" s="4"/>
      <c r="F28" s="4"/>
      <c r="G28" s="4"/>
      <c r="H28" s="4"/>
      <c r="I28" s="4"/>
      <c r="J28" s="4"/>
      <c r="K28" s="19"/>
    </row>
    <row r="29" spans="1:11" ht="12.75">
      <c r="A29" s="101" t="s">
        <v>121</v>
      </c>
      <c r="B29" s="4"/>
      <c r="C29" s="4"/>
      <c r="D29" s="4"/>
      <c r="E29" s="4"/>
      <c r="F29" s="4"/>
      <c r="G29" s="4"/>
      <c r="H29" s="4"/>
      <c r="I29" s="4"/>
      <c r="J29" s="4"/>
      <c r="K29" s="19"/>
    </row>
    <row r="30" spans="1:11" ht="12.75">
      <c r="A30" s="3" t="s">
        <v>122</v>
      </c>
      <c r="B30" s="4">
        <v>98</v>
      </c>
      <c r="C30" s="4">
        <v>25</v>
      </c>
      <c r="D30" s="105"/>
      <c r="E30" s="4">
        <v>562</v>
      </c>
      <c r="F30" s="4">
        <v>132</v>
      </c>
      <c r="G30" s="4"/>
      <c r="H30" s="4">
        <f aca="true" t="shared" si="5" ref="H30:I32">B30+E30</f>
        <v>660</v>
      </c>
      <c r="I30" s="4">
        <f t="shared" si="5"/>
        <v>157</v>
      </c>
      <c r="J30" s="4">
        <f>H30+I30</f>
        <v>817</v>
      </c>
      <c r="K30" s="19">
        <f>(J30/J$50)*100</f>
        <v>2.3378927488124535</v>
      </c>
    </row>
    <row r="31" spans="1:11" ht="12.75">
      <c r="A31" s="3" t="s">
        <v>123</v>
      </c>
      <c r="B31" s="4">
        <v>960</v>
      </c>
      <c r="C31" s="4">
        <v>222</v>
      </c>
      <c r="D31" s="105"/>
      <c r="E31" s="4">
        <v>3125</v>
      </c>
      <c r="F31" s="4">
        <v>967</v>
      </c>
      <c r="G31" s="4"/>
      <c r="H31" s="4">
        <f t="shared" si="5"/>
        <v>4085</v>
      </c>
      <c r="I31" s="4">
        <f t="shared" si="5"/>
        <v>1189</v>
      </c>
      <c r="J31" s="4">
        <f>H31+I31</f>
        <v>5274</v>
      </c>
      <c r="K31" s="19">
        <f>(J31/J$50)*100</f>
        <v>15.09185600640989</v>
      </c>
    </row>
    <row r="32" spans="1:11" ht="12.75">
      <c r="A32" s="3" t="s">
        <v>4</v>
      </c>
      <c r="B32" s="4">
        <f>B30+B31</f>
        <v>1058</v>
      </c>
      <c r="C32" s="4">
        <f>C30+C31</f>
        <v>247</v>
      </c>
      <c r="D32" s="4"/>
      <c r="E32" s="4">
        <f>E30+E31</f>
        <v>3687</v>
      </c>
      <c r="F32" s="4">
        <f>F30+F31</f>
        <v>1099</v>
      </c>
      <c r="G32" s="4"/>
      <c r="H32" s="4">
        <f t="shared" si="5"/>
        <v>4745</v>
      </c>
      <c r="I32" s="4">
        <f t="shared" si="5"/>
        <v>1346</v>
      </c>
      <c r="J32" s="4">
        <f>H32+I32</f>
        <v>6091</v>
      </c>
      <c r="K32" s="19">
        <f>(J32/J$50)*100</f>
        <v>17.429748755222345</v>
      </c>
    </row>
    <row r="33" spans="1:11" ht="9.75" customHeight="1">
      <c r="A33" s="3"/>
      <c r="B33" s="4"/>
      <c r="C33" s="4"/>
      <c r="D33" s="4"/>
      <c r="E33" s="4"/>
      <c r="F33" s="4"/>
      <c r="G33" s="4"/>
      <c r="H33" s="4"/>
      <c r="I33" s="4"/>
      <c r="J33" s="4"/>
      <c r="K33" s="19"/>
    </row>
    <row r="34" spans="1:11" ht="12.75">
      <c r="A34" s="101" t="s">
        <v>124</v>
      </c>
      <c r="B34" s="4"/>
      <c r="C34" s="4"/>
      <c r="D34" s="4"/>
      <c r="E34" s="4"/>
      <c r="F34" s="4"/>
      <c r="G34" s="4"/>
      <c r="H34" s="4"/>
      <c r="I34" s="4"/>
      <c r="J34" s="4"/>
      <c r="K34" s="19"/>
    </row>
    <row r="35" spans="1:11" ht="12.75">
      <c r="A35" s="3" t="s">
        <v>125</v>
      </c>
      <c r="B35" s="4">
        <v>55</v>
      </c>
      <c r="C35" s="4">
        <v>23</v>
      </c>
      <c r="D35" s="105"/>
      <c r="E35" s="4">
        <v>447</v>
      </c>
      <c r="F35" s="4">
        <v>120</v>
      </c>
      <c r="G35" s="4"/>
      <c r="H35" s="4">
        <f>B35+E35</f>
        <v>502</v>
      </c>
      <c r="I35" s="4">
        <f>C35+F35</f>
        <v>143</v>
      </c>
      <c r="J35" s="4">
        <f>H35+I35</f>
        <v>645</v>
      </c>
      <c r="K35" s="19">
        <f>(J35/J$50)*100</f>
        <v>1.845704801694042</v>
      </c>
    </row>
    <row r="36" spans="1:11" ht="12.75">
      <c r="A36" s="1" t="s">
        <v>126</v>
      </c>
      <c r="B36" s="4">
        <v>145</v>
      </c>
      <c r="C36" s="4">
        <v>49</v>
      </c>
      <c r="D36" s="105"/>
      <c r="E36" s="4">
        <v>679</v>
      </c>
      <c r="F36" s="4">
        <v>165</v>
      </c>
      <c r="G36" s="4"/>
      <c r="H36" s="4">
        <f aca="true" t="shared" si="6" ref="H36:I38">B36+E36</f>
        <v>824</v>
      </c>
      <c r="I36" s="4">
        <f t="shared" si="6"/>
        <v>214</v>
      </c>
      <c r="J36" s="4">
        <f>H36+I36</f>
        <v>1038</v>
      </c>
      <c r="K36" s="19">
        <f>(J36/J$50)*100</f>
        <v>2.9702970297029703</v>
      </c>
    </row>
    <row r="37" spans="1:11" ht="12.75">
      <c r="A37" s="1" t="s">
        <v>127</v>
      </c>
      <c r="B37" s="4">
        <v>99</v>
      </c>
      <c r="C37" s="4">
        <v>46</v>
      </c>
      <c r="D37" s="105"/>
      <c r="E37" s="4">
        <v>568</v>
      </c>
      <c r="F37" s="4">
        <v>187</v>
      </c>
      <c r="G37" s="4"/>
      <c r="H37" s="4">
        <f t="shared" si="6"/>
        <v>667</v>
      </c>
      <c r="I37" s="4">
        <f t="shared" si="6"/>
        <v>233</v>
      </c>
      <c r="J37" s="4">
        <f>H37+I37</f>
        <v>900</v>
      </c>
      <c r="K37" s="19">
        <f>(J37/J$50)*100</f>
        <v>2.5754020488754077</v>
      </c>
    </row>
    <row r="38" spans="1:11" ht="12.75">
      <c r="A38" s="1" t="s">
        <v>4</v>
      </c>
      <c r="B38" s="4">
        <f>B35+B36+B37</f>
        <v>299</v>
      </c>
      <c r="C38" s="4">
        <f>C35+C36+C37</f>
        <v>118</v>
      </c>
      <c r="D38" s="4"/>
      <c r="E38" s="4">
        <f>E35+E36+E37</f>
        <v>1694</v>
      </c>
      <c r="F38" s="4">
        <f>F35+F36+F37</f>
        <v>472</v>
      </c>
      <c r="G38" s="4"/>
      <c r="H38" s="4">
        <f t="shared" si="6"/>
        <v>1993</v>
      </c>
      <c r="I38" s="4">
        <f t="shared" si="6"/>
        <v>590</v>
      </c>
      <c r="J38" s="4">
        <f>H38+I38</f>
        <v>2583</v>
      </c>
      <c r="K38" s="19">
        <f>(J38/J$50)*100</f>
        <v>7.391403880272421</v>
      </c>
    </row>
    <row r="39" spans="1:11" ht="9.75" customHeight="1">
      <c r="A39" s="1"/>
      <c r="B39" s="4"/>
      <c r="C39" s="4"/>
      <c r="D39" s="4"/>
      <c r="E39" s="4"/>
      <c r="F39" s="4"/>
      <c r="G39" s="4"/>
      <c r="H39" s="4"/>
      <c r="I39" s="4"/>
      <c r="J39" s="4"/>
      <c r="K39" s="19"/>
    </row>
    <row r="40" spans="1:11" ht="12.75">
      <c r="A40" s="14" t="s">
        <v>128</v>
      </c>
      <c r="B40" s="4"/>
      <c r="C40" s="4"/>
      <c r="D40" s="4"/>
      <c r="E40" s="4"/>
      <c r="F40" s="4"/>
      <c r="G40" s="4"/>
      <c r="H40" s="4"/>
      <c r="I40" s="4"/>
      <c r="J40" s="4"/>
      <c r="K40" s="19"/>
    </row>
    <row r="41" spans="1:11" ht="12.75">
      <c r="A41" s="1" t="s">
        <v>129</v>
      </c>
      <c r="B41" s="4">
        <v>70</v>
      </c>
      <c r="C41" s="4">
        <v>30</v>
      </c>
      <c r="D41" s="105"/>
      <c r="E41" s="4">
        <v>443</v>
      </c>
      <c r="F41" s="4">
        <v>148</v>
      </c>
      <c r="G41" s="4"/>
      <c r="H41" s="4">
        <f aca="true" t="shared" si="7" ref="H41:I43">B41+E41</f>
        <v>513</v>
      </c>
      <c r="I41" s="4">
        <f t="shared" si="7"/>
        <v>178</v>
      </c>
      <c r="J41" s="4">
        <f>H41+I41</f>
        <v>691</v>
      </c>
      <c r="K41" s="19">
        <f>(J41/J$50)*100</f>
        <v>1.9773364619698963</v>
      </c>
    </row>
    <row r="42" spans="1:11" ht="12.75">
      <c r="A42" s="1" t="s">
        <v>130</v>
      </c>
      <c r="B42" s="4">
        <v>14</v>
      </c>
      <c r="C42" s="4">
        <v>7</v>
      </c>
      <c r="D42" s="105"/>
      <c r="E42" s="4">
        <v>192</v>
      </c>
      <c r="F42" s="4">
        <v>61</v>
      </c>
      <c r="G42" s="4"/>
      <c r="H42" s="4">
        <f t="shared" si="7"/>
        <v>206</v>
      </c>
      <c r="I42" s="4">
        <f t="shared" si="7"/>
        <v>68</v>
      </c>
      <c r="J42" s="4">
        <f>H42+I42</f>
        <v>274</v>
      </c>
      <c r="K42" s="19">
        <f>(J42/J$50)*100</f>
        <v>0.7840668459909574</v>
      </c>
    </row>
    <row r="43" spans="1:11" ht="12.75">
      <c r="A43" s="1" t="s">
        <v>4</v>
      </c>
      <c r="B43" s="4">
        <f>B41+B42</f>
        <v>84</v>
      </c>
      <c r="C43" s="4">
        <f>C41+C42</f>
        <v>37</v>
      </c>
      <c r="D43" s="4"/>
      <c r="E43" s="4">
        <f>E41+E42</f>
        <v>635</v>
      </c>
      <c r="F43" s="4">
        <f>F41+F42</f>
        <v>209</v>
      </c>
      <c r="G43" s="4"/>
      <c r="H43" s="4">
        <f t="shared" si="7"/>
        <v>719</v>
      </c>
      <c r="I43" s="4">
        <f t="shared" si="7"/>
        <v>246</v>
      </c>
      <c r="J43" s="4">
        <f>H43+I43</f>
        <v>965</v>
      </c>
      <c r="K43" s="19">
        <f>(J43/J$50)*100</f>
        <v>2.7614033079608538</v>
      </c>
    </row>
    <row r="44" spans="1:11" ht="9.75" customHeight="1">
      <c r="A44" s="1"/>
      <c r="B44" s="4"/>
      <c r="C44" s="4"/>
      <c r="D44" s="4"/>
      <c r="E44" s="4"/>
      <c r="F44" s="4"/>
      <c r="G44" s="4"/>
      <c r="H44" s="4"/>
      <c r="I44" s="4"/>
      <c r="J44" s="4"/>
      <c r="K44" s="19"/>
    </row>
    <row r="45" spans="1:11" ht="12.75">
      <c r="A45" s="14" t="s">
        <v>131</v>
      </c>
      <c r="B45" s="4"/>
      <c r="C45" s="4"/>
      <c r="D45" s="4"/>
      <c r="E45" s="4"/>
      <c r="F45" s="4"/>
      <c r="G45" s="4"/>
      <c r="H45" s="4"/>
      <c r="I45" s="4"/>
      <c r="J45" s="4"/>
      <c r="K45" s="19"/>
    </row>
    <row r="46" spans="1:11" ht="12.75">
      <c r="A46" s="1" t="s">
        <v>132</v>
      </c>
      <c r="B46" s="4">
        <v>35</v>
      </c>
      <c r="C46" s="4">
        <v>18</v>
      </c>
      <c r="D46" s="105"/>
      <c r="E46" s="4">
        <v>264</v>
      </c>
      <c r="F46" s="4">
        <v>137</v>
      </c>
      <c r="G46" s="4"/>
      <c r="H46" s="4">
        <f aca="true" t="shared" si="8" ref="H46:I48">B46+E46</f>
        <v>299</v>
      </c>
      <c r="I46" s="4">
        <f t="shared" si="8"/>
        <v>155</v>
      </c>
      <c r="J46" s="4">
        <f>H46+I46</f>
        <v>454</v>
      </c>
      <c r="K46" s="19">
        <f>(J46/J$50)*100</f>
        <v>1.299147255766039</v>
      </c>
    </row>
    <row r="47" spans="1:11" ht="12.75">
      <c r="A47" s="1" t="s">
        <v>133</v>
      </c>
      <c r="B47" s="4">
        <v>23</v>
      </c>
      <c r="C47" s="4">
        <v>15</v>
      </c>
      <c r="D47" s="105"/>
      <c r="E47" s="4">
        <v>333</v>
      </c>
      <c r="F47" s="4">
        <v>122</v>
      </c>
      <c r="G47" s="4"/>
      <c r="H47" s="4">
        <f t="shared" si="8"/>
        <v>356</v>
      </c>
      <c r="I47" s="4">
        <f t="shared" si="8"/>
        <v>137</v>
      </c>
      <c r="J47" s="4">
        <f>H47+I47</f>
        <v>493</v>
      </c>
      <c r="K47" s="19">
        <f>(J47/J$50)*100</f>
        <v>1.4107480112173065</v>
      </c>
    </row>
    <row r="48" spans="1:11" ht="12.75">
      <c r="A48" s="1" t="s">
        <v>4</v>
      </c>
      <c r="B48" s="4">
        <f>B46+B47</f>
        <v>58</v>
      </c>
      <c r="C48" s="4">
        <f>C46+C47</f>
        <v>33</v>
      </c>
      <c r="D48" s="4"/>
      <c r="E48" s="4">
        <f>E46+E47</f>
        <v>597</v>
      </c>
      <c r="F48" s="4">
        <f>F46+F47</f>
        <v>259</v>
      </c>
      <c r="G48" s="4"/>
      <c r="H48" s="4">
        <f t="shared" si="8"/>
        <v>655</v>
      </c>
      <c r="I48" s="4">
        <f t="shared" si="8"/>
        <v>292</v>
      </c>
      <c r="J48" s="4">
        <f>H48+I48</f>
        <v>947</v>
      </c>
      <c r="K48" s="19">
        <f>(J48/J$50)*100</f>
        <v>2.709895266983346</v>
      </c>
    </row>
    <row r="49" spans="1:11" ht="9.75" customHeight="1">
      <c r="A49" s="1"/>
      <c r="B49" s="4"/>
      <c r="C49" s="4"/>
      <c r="D49" s="4"/>
      <c r="E49" s="4"/>
      <c r="F49" s="4"/>
      <c r="G49" s="4"/>
      <c r="H49" s="4"/>
      <c r="I49" s="4"/>
      <c r="J49" s="4"/>
      <c r="K49" s="19"/>
    </row>
    <row r="50" spans="1:11" ht="12.75">
      <c r="A50" s="2" t="s">
        <v>38</v>
      </c>
      <c r="B50" s="68">
        <f>B7+B15+B22+B27+B32+B38+B43+B48</f>
        <v>6327</v>
      </c>
      <c r="C50" s="68">
        <f>C7+C15+C22+C27+C32+C38+C43+C48</f>
        <v>2261</v>
      </c>
      <c r="D50" s="68"/>
      <c r="E50" s="68">
        <f>E7+E15+E22+E27+E32+E38+E43+E48</f>
        <v>19680</v>
      </c>
      <c r="F50" s="68">
        <f>F7+F15+F22+F27+F32+F38+F43+F48</f>
        <v>6678</v>
      </c>
      <c r="G50" s="68"/>
      <c r="H50" s="68">
        <f>H7+H15+H22+H27+H32+H38+H43+H48</f>
        <v>26007</v>
      </c>
      <c r="I50" s="68">
        <f>I7+I15+I22+I27+I32+I38+I43+I48</f>
        <v>8939</v>
      </c>
      <c r="J50" s="68">
        <f>J7+J15+J22+J27+J32+J38+J43+J48</f>
        <v>34946</v>
      </c>
      <c r="K50" s="68">
        <f>K7+K15+K22+K27+K32+K38+K43+K48</f>
        <v>100</v>
      </c>
    </row>
    <row r="51" spans="1:10" ht="24" customHeight="1">
      <c r="A51" s="15"/>
      <c r="B51" s="19"/>
      <c r="C51" s="19"/>
      <c r="D51" s="19"/>
      <c r="E51" s="19"/>
      <c r="F51" s="19"/>
      <c r="G51" s="19"/>
      <c r="H51" s="19"/>
      <c r="I51" s="19"/>
      <c r="J51" s="19"/>
    </row>
    <row r="52" spans="1:10" ht="27.75" customHeight="1">
      <c r="A52" s="126" t="s">
        <v>159</v>
      </c>
      <c r="B52" s="138"/>
      <c r="C52" s="138"/>
      <c r="D52" s="138"/>
      <c r="E52" s="138"/>
      <c r="F52" s="138"/>
      <c r="G52" s="138"/>
      <c r="H52" s="138"/>
      <c r="I52" s="138"/>
      <c r="J52" s="138"/>
    </row>
  </sheetData>
  <mergeCells count="6">
    <mergeCell ref="A1:K1"/>
    <mergeCell ref="A52:J52"/>
    <mergeCell ref="B4:C4"/>
    <mergeCell ref="E4:F4"/>
    <mergeCell ref="H4:J4"/>
    <mergeCell ref="A3:K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J71"/>
  <sheetViews>
    <sheetView workbookViewId="0" topLeftCell="A1">
      <selection activeCell="M19" sqref="L19:M19"/>
    </sheetView>
  </sheetViews>
  <sheetFormatPr defaultColWidth="9.140625" defaultRowHeight="12.75"/>
  <cols>
    <col min="1" max="1" width="21.421875" style="0" customWidth="1"/>
    <col min="2" max="2" width="13.8515625" style="0" customWidth="1"/>
    <col min="3" max="3" width="13.00390625" style="0" customWidth="1"/>
    <col min="4" max="4" width="12.421875" style="0" customWidth="1"/>
    <col min="5" max="5" width="13.003906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133" t="s">
        <v>177</v>
      </c>
      <c r="B1" s="134"/>
      <c r="C1" s="134"/>
      <c r="D1" s="134"/>
      <c r="E1" s="134"/>
      <c r="F1" s="134"/>
      <c r="G1" s="134"/>
      <c r="H1" s="134"/>
      <c r="I1" s="134"/>
    </row>
    <row r="2" spans="1:9" ht="7.5" customHeight="1">
      <c r="A2" s="86"/>
      <c r="B2" s="87"/>
      <c r="C2" s="87"/>
      <c r="D2" s="87"/>
      <c r="E2" s="87"/>
      <c r="F2" s="87"/>
      <c r="G2" s="87"/>
      <c r="H2" s="87"/>
      <c r="I2" s="87"/>
    </row>
    <row r="3" spans="1:9" ht="27" customHeight="1">
      <c r="A3" s="136" t="s">
        <v>222</v>
      </c>
      <c r="B3" s="136"/>
      <c r="C3" s="136"/>
      <c r="D3" s="136"/>
      <c r="E3" s="136"/>
      <c r="F3" s="136"/>
      <c r="G3" s="136"/>
      <c r="H3" s="136"/>
      <c r="I3" s="136"/>
    </row>
    <row r="4" spans="1:9" ht="18.75" customHeight="1">
      <c r="A4" s="38" t="s">
        <v>142</v>
      </c>
      <c r="B4" s="52" t="s">
        <v>3</v>
      </c>
      <c r="C4" s="52" t="s">
        <v>143</v>
      </c>
      <c r="D4" s="52" t="s">
        <v>144</v>
      </c>
      <c r="E4" s="52" t="s">
        <v>145</v>
      </c>
      <c r="F4" s="52" t="s">
        <v>4</v>
      </c>
      <c r="G4" s="38"/>
      <c r="H4" s="38"/>
      <c r="I4" s="38"/>
    </row>
    <row r="5" spans="1:9" ht="18.75" customHeight="1">
      <c r="A5" s="54" t="s">
        <v>73</v>
      </c>
      <c r="B5" s="74"/>
      <c r="C5" s="75"/>
      <c r="D5" s="74"/>
      <c r="E5" s="75"/>
      <c r="F5" s="74"/>
      <c r="G5" s="6"/>
      <c r="H5" s="26"/>
      <c r="I5" s="6"/>
    </row>
    <row r="6" spans="1:9" ht="12.75">
      <c r="A6" s="40" t="s">
        <v>17</v>
      </c>
      <c r="B6" s="74"/>
      <c r="C6" s="75"/>
      <c r="D6" s="74"/>
      <c r="E6" s="75"/>
      <c r="F6" s="74"/>
      <c r="G6" s="6"/>
      <c r="H6" s="26"/>
      <c r="I6" s="6"/>
    </row>
    <row r="7" spans="1:10" ht="12.75">
      <c r="A7" s="34" t="s">
        <v>84</v>
      </c>
      <c r="B7" s="42">
        <v>222585</v>
      </c>
      <c r="C7" s="42">
        <v>169764</v>
      </c>
      <c r="D7" s="42">
        <v>9159</v>
      </c>
      <c r="E7" s="42">
        <v>15349</v>
      </c>
      <c r="F7" s="42">
        <v>222585</v>
      </c>
      <c r="G7" s="28"/>
      <c r="H7" s="28"/>
      <c r="I7" s="28"/>
      <c r="J7" s="28"/>
    </row>
    <row r="8" spans="1:10" ht="12.75">
      <c r="A8" s="34" t="s">
        <v>65</v>
      </c>
      <c r="B8" s="42">
        <v>203868</v>
      </c>
      <c r="C8" s="42">
        <v>160227</v>
      </c>
      <c r="D8" s="42">
        <v>8952</v>
      </c>
      <c r="E8" s="42">
        <v>13930</v>
      </c>
      <c r="F8" s="42">
        <v>203868</v>
      </c>
      <c r="G8" s="28"/>
      <c r="H8" s="28"/>
      <c r="I8" s="28"/>
      <c r="J8" s="28"/>
    </row>
    <row r="9" spans="1:10" ht="12.75">
      <c r="A9" s="34" t="s">
        <v>66</v>
      </c>
      <c r="B9" s="42">
        <v>23564</v>
      </c>
      <c r="C9" s="42">
        <v>12662</v>
      </c>
      <c r="D9" s="42">
        <v>230</v>
      </c>
      <c r="E9" s="42">
        <v>1664</v>
      </c>
      <c r="F9" s="42">
        <v>23564</v>
      </c>
      <c r="G9" s="28"/>
      <c r="H9" s="28"/>
      <c r="I9" s="28"/>
      <c r="J9" s="28"/>
    </row>
    <row r="10" spans="1:10" ht="12.75">
      <c r="A10" s="40" t="s">
        <v>19</v>
      </c>
      <c r="B10" s="67"/>
      <c r="C10" s="67"/>
      <c r="D10" s="67"/>
      <c r="E10" s="67"/>
      <c r="F10" s="42"/>
      <c r="G10" s="28"/>
      <c r="H10" s="28"/>
      <c r="I10" s="28"/>
      <c r="J10" s="28"/>
    </row>
    <row r="11" spans="1:10" ht="12.75">
      <c r="A11" s="34" t="s">
        <v>84</v>
      </c>
      <c r="B11" s="42">
        <v>146117</v>
      </c>
      <c r="C11" s="42">
        <v>113358</v>
      </c>
      <c r="D11" s="42">
        <v>4615</v>
      </c>
      <c r="E11" s="42">
        <v>9817</v>
      </c>
      <c r="F11" s="42">
        <v>146117</v>
      </c>
      <c r="G11" s="28"/>
      <c r="H11" s="28"/>
      <c r="I11" s="28"/>
      <c r="J11" s="28"/>
    </row>
    <row r="12" spans="1:10" ht="12.75">
      <c r="A12" s="34" t="s">
        <v>65</v>
      </c>
      <c r="B12" s="42">
        <v>140270</v>
      </c>
      <c r="C12" s="42">
        <v>109480</v>
      </c>
      <c r="D12" s="42">
        <v>4533</v>
      </c>
      <c r="E12" s="42">
        <v>9144</v>
      </c>
      <c r="F12" s="42">
        <v>140270</v>
      </c>
      <c r="G12" s="28"/>
      <c r="H12" s="28"/>
      <c r="I12" s="28"/>
      <c r="J12" s="28"/>
    </row>
    <row r="13" spans="1:10" ht="12.75">
      <c r="A13" s="34" t="s">
        <v>66</v>
      </c>
      <c r="B13" s="42">
        <v>8006</v>
      </c>
      <c r="C13" s="42">
        <v>5439</v>
      </c>
      <c r="D13" s="42">
        <v>86</v>
      </c>
      <c r="E13" s="42">
        <v>797</v>
      </c>
      <c r="F13" s="42">
        <v>8006</v>
      </c>
      <c r="G13" s="28"/>
      <c r="H13" s="28"/>
      <c r="I13" s="28"/>
      <c r="J13" s="28"/>
    </row>
    <row r="14" spans="1:10" ht="16.5" customHeight="1">
      <c r="A14" s="40" t="s">
        <v>4</v>
      </c>
      <c r="B14" s="67"/>
      <c r="C14" s="67"/>
      <c r="D14" s="67"/>
      <c r="E14" s="67"/>
      <c r="F14" s="42"/>
      <c r="G14" s="28"/>
      <c r="H14" s="28"/>
      <c r="I14" s="28"/>
      <c r="J14" s="28"/>
    </row>
    <row r="15" spans="1:10" ht="12.75">
      <c r="A15" s="34" t="s">
        <v>84</v>
      </c>
      <c r="B15" s="42">
        <f>B7+B11</f>
        <v>368702</v>
      </c>
      <c r="C15" s="42">
        <f>C7+C11</f>
        <v>283122</v>
      </c>
      <c r="D15" s="42">
        <f>D7+D11</f>
        <v>13774</v>
      </c>
      <c r="E15" s="42">
        <f>E7+E11</f>
        <v>25166</v>
      </c>
      <c r="F15" s="42">
        <v>368702</v>
      </c>
      <c r="G15" s="28"/>
      <c r="H15" s="28"/>
      <c r="I15" s="28"/>
      <c r="J15" s="28"/>
    </row>
    <row r="16" spans="1:10" ht="12.75">
      <c r="A16" s="34" t="s">
        <v>65</v>
      </c>
      <c r="B16" s="42">
        <f aca="true" t="shared" si="0" ref="B16:E17">B8+B12</f>
        <v>344138</v>
      </c>
      <c r="C16" s="42">
        <f t="shared" si="0"/>
        <v>269707</v>
      </c>
      <c r="D16" s="42">
        <f t="shared" si="0"/>
        <v>13485</v>
      </c>
      <c r="E16" s="42">
        <f t="shared" si="0"/>
        <v>23074</v>
      </c>
      <c r="F16" s="42">
        <v>344138</v>
      </c>
      <c r="G16" s="28"/>
      <c r="H16" s="28"/>
      <c r="I16" s="28"/>
      <c r="J16" s="28"/>
    </row>
    <row r="17" spans="1:10" ht="12.75">
      <c r="A17" s="34" t="s">
        <v>66</v>
      </c>
      <c r="B17" s="42">
        <f t="shared" si="0"/>
        <v>31570</v>
      </c>
      <c r="C17" s="42">
        <f t="shared" si="0"/>
        <v>18101</v>
      </c>
      <c r="D17" s="42">
        <f t="shared" si="0"/>
        <v>316</v>
      </c>
      <c r="E17" s="42">
        <f t="shared" si="0"/>
        <v>2461</v>
      </c>
      <c r="F17" s="42">
        <v>31570</v>
      </c>
      <c r="G17" s="28"/>
      <c r="H17" s="28"/>
      <c r="I17" s="28"/>
      <c r="J17" s="28"/>
    </row>
    <row r="18" spans="1:10" ht="16.5" customHeight="1">
      <c r="A18" s="53" t="s">
        <v>221</v>
      </c>
      <c r="B18" s="67"/>
      <c r="C18" s="67"/>
      <c r="D18" s="67"/>
      <c r="E18" s="67"/>
      <c r="F18" s="67"/>
      <c r="G18" s="28"/>
      <c r="H18" s="28"/>
      <c r="I18" s="28"/>
      <c r="J18" s="28"/>
    </row>
    <row r="19" spans="1:10" ht="12.75">
      <c r="A19" s="40" t="s">
        <v>17</v>
      </c>
      <c r="B19" s="67"/>
      <c r="C19" s="67"/>
      <c r="D19" s="67"/>
      <c r="E19" s="67"/>
      <c r="F19" s="67"/>
      <c r="G19" s="28"/>
      <c r="H19" s="28"/>
      <c r="I19" s="28"/>
      <c r="J19" s="28"/>
    </row>
    <row r="20" spans="1:10" ht="12.75">
      <c r="A20" s="34" t="s">
        <v>74</v>
      </c>
      <c r="B20" s="76">
        <f>B21+B22</f>
        <v>4575.295</v>
      </c>
      <c r="C20" s="76">
        <f>C21+C22</f>
        <v>5794.869</v>
      </c>
      <c r="D20" s="76">
        <f>D22+D21</f>
        <v>111.225</v>
      </c>
      <c r="E20" s="76">
        <f>E21+E22</f>
        <v>192.41400000000002</v>
      </c>
      <c r="F20" s="76">
        <f>B20+C20+D20+E20</f>
        <v>10673.803000000002</v>
      </c>
      <c r="G20" s="28"/>
      <c r="H20" s="28"/>
      <c r="I20" s="28"/>
      <c r="J20" s="28"/>
    </row>
    <row r="21" spans="1:10" ht="12.75">
      <c r="A21" s="34" t="s">
        <v>65</v>
      </c>
      <c r="B21" s="76">
        <v>3825.288</v>
      </c>
      <c r="C21" s="76">
        <v>5707.959</v>
      </c>
      <c r="D21" s="76">
        <v>109.633</v>
      </c>
      <c r="E21" s="76">
        <v>176.709</v>
      </c>
      <c r="F21" s="76">
        <f>B21+C21+D21+E21</f>
        <v>9819.589</v>
      </c>
      <c r="G21" s="28"/>
      <c r="H21" s="28"/>
      <c r="I21" s="28"/>
      <c r="J21" s="28"/>
    </row>
    <row r="22" spans="1:10" ht="12.75">
      <c r="A22" s="34" t="s">
        <v>66</v>
      </c>
      <c r="B22" s="60">
        <v>750.007</v>
      </c>
      <c r="C22" s="60">
        <v>86.91</v>
      </c>
      <c r="D22" s="60">
        <v>1.592</v>
      </c>
      <c r="E22" s="60">
        <v>15.705</v>
      </c>
      <c r="F22" s="76">
        <f>B22+C22+D22+E22</f>
        <v>854.2139999999999</v>
      </c>
      <c r="G22" s="28"/>
      <c r="H22" s="28"/>
      <c r="I22" s="28"/>
      <c r="J22" s="28"/>
    </row>
    <row r="23" spans="1:10" ht="12.75">
      <c r="A23" s="40" t="s">
        <v>19</v>
      </c>
      <c r="B23" s="77"/>
      <c r="C23" s="77"/>
      <c r="D23" s="77"/>
      <c r="E23" s="77"/>
      <c r="F23" s="60"/>
      <c r="G23" s="28"/>
      <c r="H23" s="28"/>
      <c r="I23" s="28"/>
      <c r="J23" s="28"/>
    </row>
    <row r="24" spans="1:10" ht="12.75">
      <c r="A24" s="34" t="s">
        <v>74</v>
      </c>
      <c r="B24" s="60">
        <f>B25+B26</f>
        <v>2940.734</v>
      </c>
      <c r="C24" s="60">
        <f>C25+C26</f>
        <v>3996.846</v>
      </c>
      <c r="D24" s="60">
        <f>D25+D26</f>
        <v>68.86999999999999</v>
      </c>
      <c r="E24" s="60">
        <f>E25+E26</f>
        <v>124.054</v>
      </c>
      <c r="F24" s="76">
        <f>B24+C24+D24+E24</f>
        <v>7130.504</v>
      </c>
      <c r="G24" s="28"/>
      <c r="H24" s="28"/>
      <c r="I24" s="28"/>
      <c r="J24" s="28"/>
    </row>
    <row r="25" spans="1:10" ht="12.75">
      <c r="A25" s="34" t="s">
        <v>65</v>
      </c>
      <c r="B25" s="60">
        <v>2697.873</v>
      </c>
      <c r="C25" s="60">
        <v>3960.511</v>
      </c>
      <c r="D25" s="60">
        <v>68.216</v>
      </c>
      <c r="E25" s="60">
        <v>116.959</v>
      </c>
      <c r="F25" s="76">
        <f>B25+C25+D25+E25</f>
        <v>6843.559</v>
      </c>
      <c r="G25" s="28"/>
      <c r="H25" s="28"/>
      <c r="I25" s="28"/>
      <c r="J25" s="28"/>
    </row>
    <row r="26" spans="1:10" ht="12.75">
      <c r="A26" s="34" t="s">
        <v>66</v>
      </c>
      <c r="B26" s="60">
        <v>242.861</v>
      </c>
      <c r="C26" s="60">
        <v>36.335</v>
      </c>
      <c r="D26" s="60">
        <v>0.654</v>
      </c>
      <c r="E26" s="60">
        <v>7.095</v>
      </c>
      <c r="F26" s="76">
        <f>B26+C26+D26+E26</f>
        <v>286.945</v>
      </c>
      <c r="G26" s="28"/>
      <c r="H26" s="28"/>
      <c r="I26" s="28"/>
      <c r="J26" s="28"/>
    </row>
    <row r="27" spans="1:10" ht="16.5" customHeight="1">
      <c r="A27" s="40" t="s">
        <v>4</v>
      </c>
      <c r="B27" s="77"/>
      <c r="C27" s="77"/>
      <c r="D27" s="77"/>
      <c r="E27" s="77"/>
      <c r="F27" s="60"/>
      <c r="G27" s="28"/>
      <c r="H27" s="28"/>
      <c r="I27" s="28"/>
      <c r="J27" s="28"/>
    </row>
    <row r="28" spans="1:10" ht="12.75">
      <c r="A28" s="34" t="s">
        <v>74</v>
      </c>
      <c r="B28" s="60">
        <f>B20+B24</f>
        <v>7516.029</v>
      </c>
      <c r="C28" s="60">
        <f>C20+C24</f>
        <v>9791.715</v>
      </c>
      <c r="D28" s="60">
        <f>D20+D24</f>
        <v>180.09499999999997</v>
      </c>
      <c r="E28" s="60">
        <f>E20+E24</f>
        <v>316.468</v>
      </c>
      <c r="F28" s="76">
        <f>B28+C28+D28+E28</f>
        <v>17804.307</v>
      </c>
      <c r="G28" s="28"/>
      <c r="H28" s="28"/>
      <c r="I28" s="28"/>
      <c r="J28" s="28"/>
    </row>
    <row r="29" spans="1:10" ht="12.75">
      <c r="A29" s="34" t="s">
        <v>65</v>
      </c>
      <c r="B29" s="60">
        <f aca="true" t="shared" si="1" ref="B29:E30">B21+B25</f>
        <v>6523.161</v>
      </c>
      <c r="C29" s="60">
        <f t="shared" si="1"/>
        <v>9668.47</v>
      </c>
      <c r="D29" s="60">
        <f t="shared" si="1"/>
        <v>177.849</v>
      </c>
      <c r="E29" s="60">
        <f t="shared" si="1"/>
        <v>293.668</v>
      </c>
      <c r="F29" s="76">
        <f>B29+C29+D29+E29</f>
        <v>16663.148</v>
      </c>
      <c r="G29" s="28"/>
      <c r="H29" s="28"/>
      <c r="I29" s="28"/>
      <c r="J29" s="28"/>
    </row>
    <row r="30" spans="1:10" ht="12.75">
      <c r="A30" s="35" t="s">
        <v>66</v>
      </c>
      <c r="B30" s="102">
        <f t="shared" si="1"/>
        <v>992.8679999999999</v>
      </c>
      <c r="C30" s="102">
        <f t="shared" si="1"/>
        <v>123.245</v>
      </c>
      <c r="D30" s="102">
        <f t="shared" si="1"/>
        <v>2.246</v>
      </c>
      <c r="E30" s="102">
        <f t="shared" si="1"/>
        <v>22.8</v>
      </c>
      <c r="F30" s="102">
        <f>B30+C30+D30+E30</f>
        <v>1141.1589999999999</v>
      </c>
      <c r="G30" s="28"/>
      <c r="H30" s="28"/>
      <c r="I30" s="28"/>
      <c r="J30" s="28"/>
    </row>
    <row r="31" spans="1:10" ht="24" customHeight="1">
      <c r="A31" s="35"/>
      <c r="B31" s="76"/>
      <c r="C31" s="76"/>
      <c r="D31" s="76"/>
      <c r="E31" s="76"/>
      <c r="F31" s="76"/>
      <c r="G31" s="28"/>
      <c r="H31" s="28"/>
      <c r="I31" s="28"/>
      <c r="J31" s="28"/>
    </row>
    <row r="32" spans="1:10" ht="27" customHeight="1">
      <c r="A32" s="137" t="s">
        <v>160</v>
      </c>
      <c r="B32" s="137"/>
      <c r="C32" s="137"/>
      <c r="D32" s="137"/>
      <c r="E32" s="137"/>
      <c r="F32" s="137"/>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row r="58" spans="1:10" ht="12.75">
      <c r="A58" s="28"/>
      <c r="B58" s="28"/>
      <c r="C58" s="28"/>
      <c r="D58" s="28"/>
      <c r="E58" s="28"/>
      <c r="F58" s="28"/>
      <c r="G58" s="28"/>
      <c r="H58" s="28"/>
      <c r="I58" s="28"/>
      <c r="J58" s="28"/>
    </row>
    <row r="59" spans="1:10" ht="12.75">
      <c r="A59" s="28"/>
      <c r="B59" s="28"/>
      <c r="C59" s="28"/>
      <c r="D59" s="28"/>
      <c r="E59" s="28"/>
      <c r="F59" s="28"/>
      <c r="G59" s="28"/>
      <c r="H59" s="28"/>
      <c r="I59" s="28"/>
      <c r="J59" s="28"/>
    </row>
    <row r="60" spans="1:10" ht="12.75">
      <c r="A60" s="28"/>
      <c r="B60" s="28"/>
      <c r="C60" s="28"/>
      <c r="D60" s="28"/>
      <c r="E60" s="28"/>
      <c r="F60" s="28"/>
      <c r="G60" s="28"/>
      <c r="H60" s="28"/>
      <c r="I60" s="28"/>
      <c r="J60" s="28"/>
    </row>
    <row r="61" spans="1:10" ht="12.75">
      <c r="A61" s="28"/>
      <c r="B61" s="28"/>
      <c r="C61" s="28"/>
      <c r="D61" s="28"/>
      <c r="E61" s="28"/>
      <c r="F61" s="28"/>
      <c r="G61" s="28"/>
      <c r="H61" s="28"/>
      <c r="I61" s="28"/>
      <c r="J61" s="28"/>
    </row>
    <row r="62" spans="1:10" ht="12.75">
      <c r="A62" s="28"/>
      <c r="B62" s="28"/>
      <c r="C62" s="28"/>
      <c r="D62" s="28"/>
      <c r="E62" s="28"/>
      <c r="F62" s="28"/>
      <c r="G62" s="28"/>
      <c r="H62" s="28"/>
      <c r="I62" s="28"/>
      <c r="J62" s="28"/>
    </row>
    <row r="63" spans="1:10" ht="12.75">
      <c r="A63" s="28"/>
      <c r="B63" s="28"/>
      <c r="C63" s="28"/>
      <c r="D63" s="28"/>
      <c r="E63" s="28"/>
      <c r="F63" s="28"/>
      <c r="G63" s="28"/>
      <c r="H63" s="28"/>
      <c r="I63" s="28"/>
      <c r="J63" s="28"/>
    </row>
    <row r="64" spans="1:10" ht="12.75">
      <c r="A64" s="28"/>
      <c r="B64" s="28"/>
      <c r="C64" s="28"/>
      <c r="D64" s="28"/>
      <c r="E64" s="28"/>
      <c r="F64" s="28"/>
      <c r="G64" s="28"/>
      <c r="H64" s="28"/>
      <c r="I64" s="28"/>
      <c r="J64" s="28"/>
    </row>
    <row r="65" spans="1:10" ht="12.75">
      <c r="A65" s="28"/>
      <c r="B65" s="28"/>
      <c r="C65" s="28"/>
      <c r="D65" s="28"/>
      <c r="E65" s="28"/>
      <c r="F65" s="28"/>
      <c r="G65" s="28"/>
      <c r="H65" s="28"/>
      <c r="I65" s="28"/>
      <c r="J65" s="28"/>
    </row>
    <row r="66" spans="1:10" ht="12.75">
      <c r="A66" s="28"/>
      <c r="B66" s="28"/>
      <c r="C66" s="28"/>
      <c r="D66" s="28"/>
      <c r="E66" s="28"/>
      <c r="F66" s="28"/>
      <c r="G66" s="28"/>
      <c r="H66" s="28"/>
      <c r="I66" s="28"/>
      <c r="J66" s="28"/>
    </row>
    <row r="67" spans="1:10" ht="12.75">
      <c r="A67" s="28"/>
      <c r="B67" s="28"/>
      <c r="C67" s="28"/>
      <c r="D67" s="28"/>
      <c r="E67" s="28"/>
      <c r="F67" s="28"/>
      <c r="G67" s="28"/>
      <c r="H67" s="28"/>
      <c r="I67" s="28"/>
      <c r="J67" s="28"/>
    </row>
    <row r="68" spans="1:10" ht="12.75">
      <c r="A68" s="28"/>
      <c r="B68" s="28"/>
      <c r="C68" s="28"/>
      <c r="D68" s="28"/>
      <c r="E68" s="28"/>
      <c r="F68" s="28"/>
      <c r="G68" s="28"/>
      <c r="H68" s="28"/>
      <c r="I68" s="28"/>
      <c r="J68" s="28"/>
    </row>
    <row r="69" spans="1:10" ht="12.75">
      <c r="A69" s="28"/>
      <c r="B69" s="28"/>
      <c r="C69" s="28"/>
      <c r="D69" s="28"/>
      <c r="E69" s="28"/>
      <c r="F69" s="28"/>
      <c r="G69" s="28"/>
      <c r="H69" s="28"/>
      <c r="I69" s="28"/>
      <c r="J69" s="28"/>
    </row>
    <row r="70" spans="1:10" ht="12.75">
      <c r="A70" s="28"/>
      <c r="B70" s="28"/>
      <c r="C70" s="28"/>
      <c r="D70" s="28"/>
      <c r="E70" s="28"/>
      <c r="F70" s="28"/>
      <c r="G70" s="28"/>
      <c r="H70" s="28"/>
      <c r="I70" s="28"/>
      <c r="J70" s="28"/>
    </row>
    <row r="71" spans="1:10" ht="12.75">
      <c r="A71" s="28"/>
      <c r="B71" s="28"/>
      <c r="C71" s="28"/>
      <c r="D71" s="28"/>
      <c r="E71" s="28"/>
      <c r="F71" s="28"/>
      <c r="G71" s="28"/>
      <c r="H71" s="28"/>
      <c r="I71" s="28"/>
      <c r="J71" s="28"/>
    </row>
  </sheetData>
  <mergeCells count="3">
    <mergeCell ref="A1:I1"/>
    <mergeCell ref="A3:I3"/>
    <mergeCell ref="A32:F32"/>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K62"/>
  <sheetViews>
    <sheetView workbookViewId="0" topLeftCell="A1">
      <selection activeCell="M19" sqref="L19:M19"/>
    </sheetView>
  </sheetViews>
  <sheetFormatPr defaultColWidth="9.140625" defaultRowHeight="12.75"/>
  <cols>
    <col min="1" max="1" width="21.421875" style="0" customWidth="1"/>
    <col min="2" max="2" width="8.28125" style="0" customWidth="1"/>
    <col min="3" max="5" width="7.7109375" style="0" customWidth="1"/>
    <col min="6" max="6" width="1.7109375" style="0" customWidth="1"/>
    <col min="7" max="10" width="7.7109375" style="0" customWidth="1"/>
  </cols>
  <sheetData>
    <row r="1" spans="1:11" ht="27" customHeight="1">
      <c r="A1" s="133" t="s">
        <v>178</v>
      </c>
      <c r="B1" s="134"/>
      <c r="C1" s="134"/>
      <c r="D1" s="134"/>
      <c r="E1" s="134"/>
      <c r="F1" s="134"/>
      <c r="G1" s="134"/>
      <c r="H1" s="134"/>
      <c r="I1" s="134"/>
      <c r="J1" s="134"/>
      <c r="K1" s="16"/>
    </row>
    <row r="2" spans="1:11" ht="7.5" customHeight="1">
      <c r="A2" s="86"/>
      <c r="B2" s="87"/>
      <c r="C2" s="87"/>
      <c r="D2" s="87"/>
      <c r="E2" s="87"/>
      <c r="F2" s="87"/>
      <c r="G2" s="87"/>
      <c r="H2" s="87"/>
      <c r="I2" s="87"/>
      <c r="J2" s="87"/>
      <c r="K2" s="16"/>
    </row>
    <row r="3" spans="1:11" ht="27" customHeight="1">
      <c r="A3" s="138" t="s">
        <v>206</v>
      </c>
      <c r="B3" s="138"/>
      <c r="C3" s="138"/>
      <c r="D3" s="138"/>
      <c r="E3" s="138"/>
      <c r="F3" s="138"/>
      <c r="G3" s="138"/>
      <c r="H3" s="138"/>
      <c r="I3" s="138"/>
      <c r="J3" s="138"/>
      <c r="K3" s="17"/>
    </row>
    <row r="4" spans="1:10" ht="18.75" customHeight="1">
      <c r="A4" s="25" t="s">
        <v>161</v>
      </c>
      <c r="B4" s="90" t="s">
        <v>17</v>
      </c>
      <c r="C4" s="91"/>
      <c r="D4" s="90"/>
      <c r="E4" s="90"/>
      <c r="F4" s="25"/>
      <c r="G4" s="90" t="s">
        <v>19</v>
      </c>
      <c r="H4" s="90"/>
      <c r="I4" s="90"/>
      <c r="J4" s="90"/>
    </row>
    <row r="5" spans="1:10" ht="24" customHeight="1">
      <c r="A5" s="38" t="s">
        <v>162</v>
      </c>
      <c r="B5" s="52" t="s">
        <v>50</v>
      </c>
      <c r="C5" s="52" t="s">
        <v>67</v>
      </c>
      <c r="D5" s="52" t="s">
        <v>51</v>
      </c>
      <c r="E5" s="52" t="s">
        <v>90</v>
      </c>
      <c r="F5" s="52"/>
      <c r="G5" s="52" t="s">
        <v>50</v>
      </c>
      <c r="H5" s="52" t="s">
        <v>67</v>
      </c>
      <c r="I5" s="52" t="s">
        <v>51</v>
      </c>
      <c r="J5" s="52" t="s">
        <v>90</v>
      </c>
    </row>
    <row r="6" spans="1:10" ht="18.75" customHeight="1">
      <c r="A6" s="29" t="s">
        <v>9</v>
      </c>
      <c r="B6" s="42"/>
      <c r="C6" s="42"/>
      <c r="D6" s="42"/>
      <c r="E6" s="42"/>
      <c r="F6" s="42"/>
      <c r="G6" s="42"/>
      <c r="H6" s="42"/>
      <c r="I6" s="42"/>
      <c r="J6" s="42"/>
    </row>
    <row r="7" spans="1:10" ht="12.75">
      <c r="A7" s="36" t="s">
        <v>40</v>
      </c>
      <c r="B7" s="42">
        <v>1234</v>
      </c>
      <c r="C7" s="42">
        <v>419</v>
      </c>
      <c r="D7" s="42">
        <v>4</v>
      </c>
      <c r="E7" s="42">
        <v>7</v>
      </c>
      <c r="F7" s="67"/>
      <c r="G7" s="42">
        <v>610</v>
      </c>
      <c r="H7" s="42">
        <v>306</v>
      </c>
      <c r="I7" s="42">
        <v>3</v>
      </c>
      <c r="J7" s="42">
        <v>3</v>
      </c>
    </row>
    <row r="8" spans="1:10" ht="12.75">
      <c r="A8" s="36" t="s">
        <v>41</v>
      </c>
      <c r="B8" s="42">
        <v>9510</v>
      </c>
      <c r="C8" s="42">
        <v>4000</v>
      </c>
      <c r="D8" s="42">
        <v>8</v>
      </c>
      <c r="E8" s="42">
        <v>131</v>
      </c>
      <c r="F8" s="67"/>
      <c r="G8" s="42">
        <v>4226</v>
      </c>
      <c r="H8" s="42">
        <v>2269</v>
      </c>
      <c r="I8" s="42">
        <v>15</v>
      </c>
      <c r="J8" s="42">
        <v>68</v>
      </c>
    </row>
    <row r="9" spans="1:10" ht="12.75" customHeight="1">
      <c r="A9" s="24" t="s">
        <v>68</v>
      </c>
      <c r="B9" s="42">
        <f aca="true" t="shared" si="0" ref="B9:J9">B7+B8</f>
        <v>10744</v>
      </c>
      <c r="C9" s="42">
        <f t="shared" si="0"/>
        <v>4419</v>
      </c>
      <c r="D9" s="42">
        <f t="shared" si="0"/>
        <v>12</v>
      </c>
      <c r="E9" s="42">
        <f t="shared" si="0"/>
        <v>138</v>
      </c>
      <c r="F9" s="42"/>
      <c r="G9" s="42">
        <f t="shared" si="0"/>
        <v>4836</v>
      </c>
      <c r="H9" s="42">
        <f t="shared" si="0"/>
        <v>2575</v>
      </c>
      <c r="I9" s="42">
        <f t="shared" si="0"/>
        <v>18</v>
      </c>
      <c r="J9" s="42">
        <f t="shared" si="0"/>
        <v>71</v>
      </c>
    </row>
    <row r="10" spans="1:10" ht="16.5" customHeight="1">
      <c r="A10" s="83" t="s">
        <v>10</v>
      </c>
      <c r="B10" s="67"/>
      <c r="C10" s="67"/>
      <c r="D10" s="67"/>
      <c r="E10" s="67"/>
      <c r="F10" s="67"/>
      <c r="G10" s="67"/>
      <c r="H10" s="67"/>
      <c r="I10" s="67"/>
      <c r="J10" s="67"/>
    </row>
    <row r="11" spans="1:10" ht="12.75">
      <c r="A11" s="34" t="s">
        <v>43</v>
      </c>
      <c r="B11" s="42">
        <f>1514+129</f>
        <v>1643</v>
      </c>
      <c r="C11" s="42">
        <f>67+596</f>
        <v>663</v>
      </c>
      <c r="D11" s="42">
        <v>7</v>
      </c>
      <c r="E11" s="41">
        <v>3</v>
      </c>
      <c r="F11" s="103"/>
      <c r="G11" s="42">
        <f>182+2063</f>
        <v>2245</v>
      </c>
      <c r="H11" s="42">
        <f>66+757</f>
        <v>823</v>
      </c>
      <c r="I11" s="42">
        <v>7</v>
      </c>
      <c r="J11" s="42">
        <v>8</v>
      </c>
    </row>
    <row r="12" spans="1:10" ht="12.75">
      <c r="A12" s="34" t="s">
        <v>223</v>
      </c>
      <c r="B12" s="42">
        <v>1388</v>
      </c>
      <c r="C12" s="42">
        <v>1198</v>
      </c>
      <c r="D12" s="42">
        <v>948</v>
      </c>
      <c r="E12" s="42">
        <v>77</v>
      </c>
      <c r="F12" s="67"/>
      <c r="G12" s="42">
        <v>882</v>
      </c>
      <c r="H12" s="42">
        <v>765</v>
      </c>
      <c r="I12" s="42">
        <v>612</v>
      </c>
      <c r="J12" s="42">
        <v>53</v>
      </c>
    </row>
    <row r="13" spans="1:10" ht="12.75">
      <c r="A13" s="34" t="s">
        <v>40</v>
      </c>
      <c r="B13" s="42">
        <v>8044</v>
      </c>
      <c r="C13" s="42">
        <v>5848</v>
      </c>
      <c r="D13" s="42">
        <v>367</v>
      </c>
      <c r="E13" s="42">
        <v>354</v>
      </c>
      <c r="F13" s="67"/>
      <c r="G13" s="42">
        <v>4632</v>
      </c>
      <c r="H13" s="42">
        <v>3526</v>
      </c>
      <c r="I13" s="42">
        <v>152</v>
      </c>
      <c r="J13" s="42">
        <v>144</v>
      </c>
    </row>
    <row r="14" spans="1:10" ht="12.75">
      <c r="A14" s="34" t="s">
        <v>41</v>
      </c>
      <c r="B14" s="42">
        <v>39980</v>
      </c>
      <c r="C14" s="42">
        <v>25487</v>
      </c>
      <c r="D14" s="42">
        <v>273</v>
      </c>
      <c r="E14" s="42">
        <v>1841</v>
      </c>
      <c r="F14" s="67"/>
      <c r="G14" s="42">
        <v>20176</v>
      </c>
      <c r="H14" s="42">
        <v>13314</v>
      </c>
      <c r="I14" s="42">
        <v>186</v>
      </c>
      <c r="J14" s="42">
        <v>971</v>
      </c>
    </row>
    <row r="15" spans="1:10" ht="12.75">
      <c r="A15" s="34" t="s">
        <v>86</v>
      </c>
      <c r="B15" s="42">
        <f>489+490</f>
        <v>979</v>
      </c>
      <c r="C15" s="42">
        <f>315+352</f>
        <v>667</v>
      </c>
      <c r="D15" s="42">
        <v>13</v>
      </c>
      <c r="E15" s="42">
        <v>30</v>
      </c>
      <c r="F15" s="67"/>
      <c r="G15" s="42">
        <f>1110+570</f>
        <v>1680</v>
      </c>
      <c r="H15" s="42">
        <f>717+434</f>
        <v>1151</v>
      </c>
      <c r="I15" s="42">
        <v>9</v>
      </c>
      <c r="J15" s="42">
        <v>103</v>
      </c>
    </row>
    <row r="16" spans="1:10" ht="12.75">
      <c r="A16" s="28" t="s">
        <v>69</v>
      </c>
      <c r="B16" s="42">
        <f>B11+B12+B13+B14+B15</f>
        <v>52034</v>
      </c>
      <c r="C16" s="42">
        <f>C11+C12+C13+C14+C15</f>
        <v>33863</v>
      </c>
      <c r="D16" s="42">
        <f>D11+D12+D13+D14+D15</f>
        <v>1608</v>
      </c>
      <c r="E16" s="42">
        <f>E11+E12+E13+E14+E15</f>
        <v>2305</v>
      </c>
      <c r="F16" s="42"/>
      <c r="G16" s="42">
        <f>G11+G12+G13+G14+G15</f>
        <v>29615</v>
      </c>
      <c r="H16" s="42">
        <f>H11+H12+H13+H14+H15</f>
        <v>19579</v>
      </c>
      <c r="I16" s="42">
        <f>I11+I12+I13+I14+I15</f>
        <v>966</v>
      </c>
      <c r="J16" s="42">
        <f>J11+J12+J13+J14+J15</f>
        <v>1279</v>
      </c>
    </row>
    <row r="17" spans="1:10" ht="16.5" customHeight="1">
      <c r="A17" s="30" t="s">
        <v>11</v>
      </c>
      <c r="B17" s="67"/>
      <c r="C17" s="67"/>
      <c r="D17" s="67"/>
      <c r="E17" s="67"/>
      <c r="F17" s="67"/>
      <c r="G17" s="67"/>
      <c r="H17" s="67"/>
      <c r="I17" s="67"/>
      <c r="J17" s="67"/>
    </row>
    <row r="18" spans="1:10" ht="15.75" customHeight="1">
      <c r="A18" s="36" t="s">
        <v>48</v>
      </c>
      <c r="B18" s="42">
        <v>72644</v>
      </c>
      <c r="C18" s="42">
        <v>58198</v>
      </c>
      <c r="D18" s="42">
        <v>3255</v>
      </c>
      <c r="E18" s="42">
        <v>6135</v>
      </c>
      <c r="F18" s="67"/>
      <c r="G18" s="42">
        <v>48180</v>
      </c>
      <c r="H18" s="42">
        <v>38047</v>
      </c>
      <c r="I18" s="42">
        <v>1296</v>
      </c>
      <c r="J18" s="42">
        <v>3418</v>
      </c>
    </row>
    <row r="19" spans="1:10" ht="12.75" customHeight="1">
      <c r="A19" s="34" t="s">
        <v>49</v>
      </c>
      <c r="B19" s="42">
        <v>94010</v>
      </c>
      <c r="C19" s="42">
        <v>75949</v>
      </c>
      <c r="D19" s="42">
        <v>3362</v>
      </c>
      <c r="E19" s="42">
        <v>5687</v>
      </c>
      <c r="F19" s="67"/>
      <c r="G19" s="42">
        <v>63048</v>
      </c>
      <c r="H19" s="42">
        <v>51857</v>
      </c>
      <c r="I19" s="42">
        <v>1444</v>
      </c>
      <c r="J19" s="42">
        <v>3656</v>
      </c>
    </row>
    <row r="20" spans="1:10" ht="12.75" customHeight="1">
      <c r="A20" s="36" t="s">
        <v>45</v>
      </c>
      <c r="B20" s="42">
        <v>172</v>
      </c>
      <c r="C20" s="42">
        <v>77</v>
      </c>
      <c r="D20" s="41" t="s">
        <v>83</v>
      </c>
      <c r="E20" s="42">
        <v>3</v>
      </c>
      <c r="F20" s="67"/>
      <c r="G20" s="42">
        <v>129</v>
      </c>
      <c r="H20" s="42">
        <v>79</v>
      </c>
      <c r="I20" s="41" t="s">
        <v>83</v>
      </c>
      <c r="J20" s="41" t="s">
        <v>83</v>
      </c>
    </row>
    <row r="21" spans="1:10" ht="12.75" customHeight="1">
      <c r="A21" s="34" t="s">
        <v>44</v>
      </c>
      <c r="B21" s="42">
        <v>6620</v>
      </c>
      <c r="C21" s="42">
        <v>5543</v>
      </c>
      <c r="D21" s="42">
        <v>506</v>
      </c>
      <c r="E21" s="42">
        <v>1194</v>
      </c>
      <c r="F21" s="67"/>
      <c r="G21" s="42">
        <v>6815</v>
      </c>
      <c r="H21" s="42">
        <v>5489</v>
      </c>
      <c r="I21" s="42">
        <v>377</v>
      </c>
      <c r="J21" s="42">
        <v>1223</v>
      </c>
    </row>
    <row r="22" spans="1:10" ht="12.75" customHeight="1">
      <c r="A22" s="34" t="s">
        <v>40</v>
      </c>
      <c r="B22" s="42">
        <v>1473</v>
      </c>
      <c r="C22" s="42">
        <v>1243</v>
      </c>
      <c r="D22" s="42">
        <v>123</v>
      </c>
      <c r="E22" s="42">
        <v>146</v>
      </c>
      <c r="F22" s="67"/>
      <c r="G22" s="42">
        <v>890</v>
      </c>
      <c r="H22" s="42">
        <v>787</v>
      </c>
      <c r="I22" s="42">
        <v>88</v>
      </c>
      <c r="J22" s="42">
        <v>108</v>
      </c>
    </row>
    <row r="23" spans="1:10" ht="12.75" customHeight="1">
      <c r="A23" s="34" t="s">
        <v>223</v>
      </c>
      <c r="B23" s="42">
        <v>429</v>
      </c>
      <c r="C23" s="42">
        <v>382</v>
      </c>
      <c r="D23" s="42">
        <v>264</v>
      </c>
      <c r="E23" s="42">
        <v>40</v>
      </c>
      <c r="F23" s="67"/>
      <c r="G23" s="42">
        <v>291</v>
      </c>
      <c r="H23" s="42">
        <v>258</v>
      </c>
      <c r="I23" s="42">
        <v>206</v>
      </c>
      <c r="J23" s="42">
        <v>34</v>
      </c>
    </row>
    <row r="24" spans="1:10" ht="12.75" customHeight="1">
      <c r="A24" s="34" t="s">
        <v>46</v>
      </c>
      <c r="B24" s="42">
        <v>869</v>
      </c>
      <c r="C24" s="42">
        <v>730</v>
      </c>
      <c r="D24" s="42">
        <v>245</v>
      </c>
      <c r="E24" s="42">
        <v>197</v>
      </c>
      <c r="F24" s="67"/>
      <c r="G24" s="42">
        <v>1435</v>
      </c>
      <c r="H24" s="42">
        <v>1196</v>
      </c>
      <c r="I24" s="42">
        <v>327</v>
      </c>
      <c r="J24" s="42">
        <v>350</v>
      </c>
    </row>
    <row r="25" spans="1:10" ht="12" customHeight="1">
      <c r="A25" s="28" t="s">
        <v>146</v>
      </c>
      <c r="B25" s="42">
        <f aca="true" t="shared" si="1" ref="B25:H25">B18+B19+B20+B21+B22+B23+B24</f>
        <v>176217</v>
      </c>
      <c r="C25" s="42">
        <f>C18+C19+C20+C21+C22+C23+C24</f>
        <v>142122</v>
      </c>
      <c r="D25" s="42">
        <f>D18+D19+D21+D22+D23+D24</f>
        <v>7755</v>
      </c>
      <c r="E25" s="42">
        <f t="shared" si="1"/>
        <v>13402</v>
      </c>
      <c r="F25" s="67"/>
      <c r="G25" s="42">
        <f t="shared" si="1"/>
        <v>120788</v>
      </c>
      <c r="H25" s="42">
        <f t="shared" si="1"/>
        <v>97713</v>
      </c>
      <c r="I25" s="42">
        <f>I18+I19+I21+I22+I23+I24</f>
        <v>3738</v>
      </c>
      <c r="J25" s="42">
        <f>J18+J19+J21+J22+J23+J24</f>
        <v>8789</v>
      </c>
    </row>
    <row r="26" spans="1:10" ht="16.5" customHeight="1">
      <c r="A26" s="84" t="s">
        <v>87</v>
      </c>
      <c r="B26" s="49">
        <v>222585</v>
      </c>
      <c r="C26" s="49">
        <v>169764</v>
      </c>
      <c r="D26" s="49">
        <v>9159</v>
      </c>
      <c r="E26" s="49">
        <v>15349</v>
      </c>
      <c r="F26" s="49"/>
      <c r="G26" s="49">
        <v>146117</v>
      </c>
      <c r="H26" s="49">
        <v>113358</v>
      </c>
      <c r="I26" s="49">
        <v>4615</v>
      </c>
      <c r="J26" s="49">
        <v>9817</v>
      </c>
    </row>
    <row r="27" spans="1:10" ht="24" customHeight="1">
      <c r="A27" s="84"/>
      <c r="B27" s="46"/>
      <c r="C27" s="46"/>
      <c r="D27" s="46"/>
      <c r="E27" s="46"/>
      <c r="F27" s="46"/>
      <c r="G27" s="46"/>
      <c r="H27" s="46"/>
      <c r="I27" s="46"/>
      <c r="J27" s="46"/>
    </row>
    <row r="28" spans="1:10" ht="27" customHeight="1">
      <c r="A28" s="137" t="s">
        <v>218</v>
      </c>
      <c r="B28" s="137"/>
      <c r="C28" s="137"/>
      <c r="D28" s="137"/>
      <c r="E28" s="137"/>
      <c r="F28" s="137"/>
      <c r="G28" s="137"/>
      <c r="H28" s="137"/>
      <c r="I28" s="137"/>
      <c r="J28" s="137"/>
    </row>
    <row r="29" spans="1:10" ht="12.75" customHeight="1">
      <c r="A29" s="28"/>
      <c r="B29" s="28"/>
      <c r="C29" s="28"/>
      <c r="D29" s="28"/>
      <c r="E29" s="28"/>
      <c r="F29" s="28"/>
      <c r="G29" s="28"/>
      <c r="H29" s="28"/>
      <c r="I29" s="28"/>
      <c r="J29" s="28"/>
    </row>
    <row r="30" spans="1:10" ht="12.75" customHeight="1">
      <c r="A30" s="28"/>
      <c r="B30" s="28"/>
      <c r="C30" s="28"/>
      <c r="D30" s="28"/>
      <c r="E30" s="28"/>
      <c r="F30" s="28"/>
      <c r="G30" s="28"/>
      <c r="H30" s="28"/>
      <c r="I30" s="28"/>
      <c r="J30" s="28"/>
    </row>
    <row r="31" spans="1:10" ht="12.75">
      <c r="A31" s="24"/>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30"/>
      <c r="B40" s="28"/>
      <c r="C40" s="28"/>
      <c r="D40" s="28"/>
      <c r="E40" s="28"/>
      <c r="F40" s="28"/>
      <c r="G40" s="28"/>
      <c r="H40" s="28"/>
      <c r="I40" s="28"/>
      <c r="J40" s="28"/>
    </row>
    <row r="41" spans="1:10" ht="12.75">
      <c r="A41" s="31"/>
      <c r="B41" s="28"/>
      <c r="C41" s="28"/>
      <c r="D41" s="28"/>
      <c r="E41" s="28"/>
      <c r="F41" s="28"/>
      <c r="G41" s="28"/>
      <c r="H41" s="28"/>
      <c r="I41" s="28"/>
      <c r="J41" s="28"/>
    </row>
    <row r="42" spans="1:10" ht="12.75">
      <c r="A42" s="31"/>
      <c r="B42" s="28"/>
      <c r="C42" s="28"/>
      <c r="D42" s="28"/>
      <c r="E42" s="28"/>
      <c r="F42" s="28"/>
      <c r="G42" s="28"/>
      <c r="H42" s="28"/>
      <c r="I42" s="28"/>
      <c r="J42" s="28"/>
    </row>
    <row r="43" spans="1:10" ht="12.75">
      <c r="A43" s="24"/>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9"/>
      <c r="B49" s="28"/>
      <c r="C49" s="28"/>
      <c r="D49" s="28"/>
      <c r="E49" s="28"/>
      <c r="F49" s="28"/>
      <c r="G49" s="28"/>
      <c r="H49" s="28"/>
      <c r="I49" s="28"/>
      <c r="J49" s="28"/>
    </row>
    <row r="50" spans="1:10" ht="12.75">
      <c r="A50" s="55"/>
      <c r="B50" s="39"/>
      <c r="C50" s="39"/>
      <c r="D50" s="39"/>
      <c r="E50" s="39"/>
      <c r="F50" s="39"/>
      <c r="G50" s="39"/>
      <c r="H50" s="39"/>
      <c r="I50" s="39"/>
      <c r="J50" s="39"/>
    </row>
    <row r="51" spans="1:10" ht="15" customHeight="1">
      <c r="A51" s="24"/>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row r="58" spans="1:10" ht="12.75">
      <c r="A58" s="28"/>
      <c r="B58" s="28"/>
      <c r="C58" s="28"/>
      <c r="D58" s="28"/>
      <c r="E58" s="28"/>
      <c r="F58" s="28"/>
      <c r="G58" s="28"/>
      <c r="H58" s="28"/>
      <c r="I58" s="28"/>
      <c r="J58" s="28"/>
    </row>
    <row r="59" spans="1:10" ht="12.75">
      <c r="A59" s="28"/>
      <c r="B59" s="28"/>
      <c r="C59" s="28"/>
      <c r="D59" s="28"/>
      <c r="E59" s="28"/>
      <c r="F59" s="28"/>
      <c r="G59" s="28"/>
      <c r="H59" s="28"/>
      <c r="I59" s="28"/>
      <c r="J59" s="28"/>
    </row>
    <row r="60" spans="1:10" ht="12.75">
      <c r="A60" s="28"/>
      <c r="B60" s="28"/>
      <c r="C60" s="28"/>
      <c r="D60" s="28"/>
      <c r="E60" s="28"/>
      <c r="F60" s="28"/>
      <c r="G60" s="28"/>
      <c r="H60" s="28"/>
      <c r="I60" s="28"/>
      <c r="J60" s="28"/>
    </row>
    <row r="61" spans="1:10" ht="12.75">
      <c r="A61" s="28"/>
      <c r="B61" s="28"/>
      <c r="C61" s="28"/>
      <c r="D61" s="28"/>
      <c r="E61" s="28"/>
      <c r="F61" s="28"/>
      <c r="G61" s="28"/>
      <c r="H61" s="28"/>
      <c r="I61" s="28"/>
      <c r="J61" s="28"/>
    </row>
    <row r="62" spans="1:10" ht="12.75">
      <c r="A62" s="28"/>
      <c r="B62" s="28"/>
      <c r="C62" s="28"/>
      <c r="D62" s="28"/>
      <c r="E62" s="28"/>
      <c r="F62" s="28"/>
      <c r="G62" s="28"/>
      <c r="H62" s="28"/>
      <c r="I62" s="28"/>
      <c r="J62" s="28"/>
    </row>
  </sheetData>
  <mergeCells count="3">
    <mergeCell ref="A1:J1"/>
    <mergeCell ref="A3:J3"/>
    <mergeCell ref="A28:J28"/>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K56"/>
  <sheetViews>
    <sheetView workbookViewId="0" topLeftCell="A1">
      <selection activeCell="M19" sqref="L19:M19"/>
    </sheetView>
  </sheetViews>
  <sheetFormatPr defaultColWidth="9.140625" defaultRowHeight="12.75"/>
  <cols>
    <col min="1" max="1" width="21.421875" style="0" customWidth="1"/>
    <col min="3" max="5" width="7.28125" style="0" customWidth="1"/>
    <col min="6" max="6" width="1.7109375" style="0" customWidth="1"/>
    <col min="7" max="10" width="7.28125" style="0" customWidth="1"/>
  </cols>
  <sheetData>
    <row r="1" spans="1:10" ht="27" customHeight="1">
      <c r="A1" s="133" t="s">
        <v>179</v>
      </c>
      <c r="B1" s="134"/>
      <c r="C1" s="134"/>
      <c r="D1" s="134"/>
      <c r="E1" s="134"/>
      <c r="F1" s="134"/>
      <c r="G1" s="134"/>
      <c r="H1" s="134"/>
      <c r="I1" s="134"/>
      <c r="J1" s="134"/>
    </row>
    <row r="2" spans="1:10" ht="7.5" customHeight="1">
      <c r="A2" s="86"/>
      <c r="B2" s="87"/>
      <c r="C2" s="87"/>
      <c r="D2" s="87"/>
      <c r="E2" s="87"/>
      <c r="F2" s="87"/>
      <c r="G2" s="87"/>
      <c r="H2" s="87"/>
      <c r="I2" s="87"/>
      <c r="J2" s="87"/>
    </row>
    <row r="3" spans="1:10" ht="27" customHeight="1">
      <c r="A3" s="136" t="s">
        <v>207</v>
      </c>
      <c r="B3" s="136"/>
      <c r="C3" s="136"/>
      <c r="D3" s="136"/>
      <c r="E3" s="136"/>
      <c r="F3" s="136"/>
      <c r="G3" s="136"/>
      <c r="H3" s="136"/>
      <c r="I3" s="136"/>
      <c r="J3" s="136"/>
    </row>
    <row r="4" spans="1:10" ht="16.5" customHeight="1">
      <c r="A4" s="85" t="s">
        <v>161</v>
      </c>
      <c r="B4" s="90" t="s">
        <v>17</v>
      </c>
      <c r="C4" s="91"/>
      <c r="D4" s="90"/>
      <c r="E4" s="90"/>
      <c r="F4" s="85"/>
      <c r="G4" s="90" t="s">
        <v>19</v>
      </c>
      <c r="H4" s="90"/>
      <c r="I4" s="90"/>
      <c r="J4" s="90"/>
    </row>
    <row r="5" spans="1:10" ht="24.75" customHeight="1">
      <c r="A5" s="38" t="s">
        <v>163</v>
      </c>
      <c r="B5" s="52" t="s">
        <v>50</v>
      </c>
      <c r="C5" s="52" t="s">
        <v>67</v>
      </c>
      <c r="D5" s="52" t="s">
        <v>51</v>
      </c>
      <c r="E5" s="52" t="s">
        <v>90</v>
      </c>
      <c r="F5" s="52"/>
      <c r="G5" s="52" t="s">
        <v>50</v>
      </c>
      <c r="H5" s="52" t="s">
        <v>67</v>
      </c>
      <c r="I5" s="52" t="s">
        <v>51</v>
      </c>
      <c r="J5" s="52" t="s">
        <v>90</v>
      </c>
    </row>
    <row r="6" spans="1:10" ht="16.5" customHeight="1">
      <c r="A6" s="29" t="s">
        <v>9</v>
      </c>
      <c r="B6" s="26"/>
      <c r="C6" s="6"/>
      <c r="D6" s="26"/>
      <c r="E6" s="6"/>
      <c r="F6" s="6"/>
      <c r="G6" s="26"/>
      <c r="H6" s="6"/>
      <c r="I6" s="26"/>
      <c r="J6" s="6"/>
    </row>
    <row r="7" spans="1:10" ht="12.75" customHeight="1">
      <c r="A7" s="36" t="s">
        <v>40</v>
      </c>
      <c r="B7" s="42">
        <v>504</v>
      </c>
      <c r="C7" s="42">
        <v>242</v>
      </c>
      <c r="D7" s="42">
        <v>1</v>
      </c>
      <c r="E7" s="42">
        <v>2</v>
      </c>
      <c r="F7" s="67"/>
      <c r="G7" s="42">
        <v>393</v>
      </c>
      <c r="H7" s="42">
        <v>219</v>
      </c>
      <c r="I7" s="42">
        <v>1</v>
      </c>
      <c r="J7" s="42">
        <v>1</v>
      </c>
    </row>
    <row r="8" spans="1:10" ht="12.75">
      <c r="A8" s="36" t="s">
        <v>41</v>
      </c>
      <c r="B8" s="42">
        <v>4828</v>
      </c>
      <c r="C8" s="42">
        <v>2449</v>
      </c>
      <c r="D8" s="42">
        <v>4</v>
      </c>
      <c r="E8" s="42">
        <v>38</v>
      </c>
      <c r="F8" s="67"/>
      <c r="G8" s="42">
        <v>2608</v>
      </c>
      <c r="H8" s="42">
        <v>1482</v>
      </c>
      <c r="I8" s="42">
        <v>7</v>
      </c>
      <c r="J8" s="42">
        <v>21</v>
      </c>
    </row>
    <row r="9" spans="1:10" ht="12.75" customHeight="1">
      <c r="A9" s="24" t="s">
        <v>68</v>
      </c>
      <c r="B9" s="42">
        <f aca="true" t="shared" si="0" ref="B9:J9">B7+B8</f>
        <v>5332</v>
      </c>
      <c r="C9" s="42">
        <f t="shared" si="0"/>
        <v>2691</v>
      </c>
      <c r="D9" s="42">
        <f t="shared" si="0"/>
        <v>5</v>
      </c>
      <c r="E9" s="42">
        <f t="shared" si="0"/>
        <v>40</v>
      </c>
      <c r="F9" s="67"/>
      <c r="G9" s="42">
        <f t="shared" si="0"/>
        <v>3001</v>
      </c>
      <c r="H9" s="42">
        <f t="shared" si="0"/>
        <v>1701</v>
      </c>
      <c r="I9" s="42">
        <f t="shared" si="0"/>
        <v>8</v>
      </c>
      <c r="J9" s="42">
        <f t="shared" si="0"/>
        <v>22</v>
      </c>
    </row>
    <row r="10" spans="1:10" ht="16.5" customHeight="1">
      <c r="A10" s="83" t="s">
        <v>10</v>
      </c>
      <c r="B10" s="67"/>
      <c r="C10" s="67"/>
      <c r="D10" s="67"/>
      <c r="E10" s="67"/>
      <c r="F10" s="67"/>
      <c r="G10" s="67"/>
      <c r="H10" s="67"/>
      <c r="I10" s="67"/>
      <c r="J10" s="67"/>
    </row>
    <row r="11" spans="1:10" ht="12.75">
      <c r="A11" s="34" t="s">
        <v>43</v>
      </c>
      <c r="B11" s="42">
        <f>120+1496</f>
        <v>1616</v>
      </c>
      <c r="C11" s="42">
        <f>61+587</f>
        <v>648</v>
      </c>
      <c r="D11" s="42">
        <v>7</v>
      </c>
      <c r="E11" s="41">
        <v>2</v>
      </c>
      <c r="F11" s="103"/>
      <c r="G11" s="42">
        <f>176+2056</f>
        <v>2232</v>
      </c>
      <c r="H11" s="42">
        <f>64+753</f>
        <v>817</v>
      </c>
      <c r="I11" s="42">
        <v>7</v>
      </c>
      <c r="J11" s="42">
        <v>8</v>
      </c>
    </row>
    <row r="12" spans="1:10" ht="12.75">
      <c r="A12" s="34" t="s">
        <v>223</v>
      </c>
      <c r="B12" s="42">
        <v>1388</v>
      </c>
      <c r="C12" s="42">
        <v>1198</v>
      </c>
      <c r="D12" s="42">
        <v>948</v>
      </c>
      <c r="E12" s="42">
        <v>77</v>
      </c>
      <c r="F12" s="67"/>
      <c r="G12" s="42">
        <v>882</v>
      </c>
      <c r="H12" s="42">
        <v>765</v>
      </c>
      <c r="I12" s="42">
        <v>612</v>
      </c>
      <c r="J12" s="42">
        <v>53</v>
      </c>
    </row>
    <row r="13" spans="1:10" ht="12.75">
      <c r="A13" s="34" t="s">
        <v>40</v>
      </c>
      <c r="B13" s="42">
        <v>6134</v>
      </c>
      <c r="C13" s="42">
        <v>4698</v>
      </c>
      <c r="D13" s="42">
        <v>285</v>
      </c>
      <c r="E13" s="42">
        <v>156</v>
      </c>
      <c r="F13" s="67"/>
      <c r="G13" s="42">
        <v>3712</v>
      </c>
      <c r="H13" s="42">
        <v>2854</v>
      </c>
      <c r="I13" s="42">
        <v>121</v>
      </c>
      <c r="J13" s="42">
        <v>55</v>
      </c>
    </row>
    <row r="14" spans="1:10" ht="12.75">
      <c r="A14" s="34" t="s">
        <v>41</v>
      </c>
      <c r="B14" s="42">
        <v>25691</v>
      </c>
      <c r="C14" s="42">
        <v>17496</v>
      </c>
      <c r="D14" s="42">
        <v>193</v>
      </c>
      <c r="E14" s="42">
        <v>723</v>
      </c>
      <c r="F14" s="67"/>
      <c r="G14" s="42">
        <v>15951</v>
      </c>
      <c r="H14" s="42">
        <v>10315</v>
      </c>
      <c r="I14" s="42">
        <v>162</v>
      </c>
      <c r="J14" s="42">
        <v>464</v>
      </c>
    </row>
    <row r="15" spans="1:10" ht="12.75" customHeight="1">
      <c r="A15" s="34" t="s">
        <v>86</v>
      </c>
      <c r="B15" s="42">
        <f>489+490</f>
        <v>979</v>
      </c>
      <c r="C15" s="42">
        <f>315+352</f>
        <v>667</v>
      </c>
      <c r="D15" s="42">
        <v>13</v>
      </c>
      <c r="E15" s="42">
        <f>21+9</f>
        <v>30</v>
      </c>
      <c r="F15" s="67"/>
      <c r="G15" s="42">
        <f>1110+570</f>
        <v>1680</v>
      </c>
      <c r="H15" s="42">
        <f>717+434</f>
        <v>1151</v>
      </c>
      <c r="I15" s="42">
        <v>9</v>
      </c>
      <c r="J15" s="42">
        <f>71+32</f>
        <v>103</v>
      </c>
    </row>
    <row r="16" spans="1:10" ht="15.75" customHeight="1">
      <c r="A16" s="28" t="s">
        <v>69</v>
      </c>
      <c r="B16" s="42">
        <f>B11+B12+B13+B14+B15</f>
        <v>35808</v>
      </c>
      <c r="C16" s="42">
        <f>C11+C12+C13+C14+C15</f>
        <v>24707</v>
      </c>
      <c r="D16" s="42">
        <f>D11+D12+D13+D14+D15</f>
        <v>1446</v>
      </c>
      <c r="E16" s="42">
        <f>E11+E12+E13+E14+E15</f>
        <v>988</v>
      </c>
      <c r="F16" s="67"/>
      <c r="G16" s="42">
        <f>G11+G12+G13+G14+G15</f>
        <v>24457</v>
      </c>
      <c r="H16" s="42">
        <f>H11+H12+H13+H14+H15</f>
        <v>15902</v>
      </c>
      <c r="I16" s="42">
        <f>I11+I12+I13+I14+I15</f>
        <v>911</v>
      </c>
      <c r="J16" s="42">
        <f>J11+J12+J13+J14+J15</f>
        <v>683</v>
      </c>
    </row>
    <row r="17" spans="1:10" ht="16.5" customHeight="1">
      <c r="A17" s="30" t="s">
        <v>11</v>
      </c>
      <c r="B17" s="67"/>
      <c r="C17" s="67"/>
      <c r="D17" s="67"/>
      <c r="E17" s="67"/>
      <c r="F17" s="67"/>
      <c r="G17" s="67"/>
      <c r="H17" s="67"/>
      <c r="I17" s="67"/>
      <c r="J17" s="67"/>
    </row>
    <row r="18" spans="1:10" ht="12.75" customHeight="1">
      <c r="A18" s="36" t="s">
        <v>48</v>
      </c>
      <c r="B18" s="42">
        <v>72138</v>
      </c>
      <c r="C18" s="42">
        <v>57979</v>
      </c>
      <c r="D18" s="42">
        <v>3237</v>
      </c>
      <c r="E18" s="42">
        <v>6064</v>
      </c>
      <c r="F18" s="67"/>
      <c r="G18" s="42">
        <v>48088</v>
      </c>
      <c r="H18" s="42">
        <v>37968</v>
      </c>
      <c r="I18" s="42">
        <v>1284</v>
      </c>
      <c r="J18" s="42">
        <v>3369</v>
      </c>
    </row>
    <row r="19" spans="1:10" ht="12.75" customHeight="1">
      <c r="A19" s="34" t="s">
        <v>49</v>
      </c>
      <c r="B19" s="42">
        <v>93496</v>
      </c>
      <c r="C19" s="42">
        <v>75752</v>
      </c>
      <c r="D19" s="42">
        <v>3345</v>
      </c>
      <c r="E19" s="42">
        <v>5633</v>
      </c>
      <c r="F19" s="67"/>
      <c r="G19" s="42">
        <v>62960</v>
      </c>
      <c r="H19" s="42">
        <v>51787</v>
      </c>
      <c r="I19" s="42">
        <v>1439</v>
      </c>
      <c r="J19" s="42">
        <v>3615</v>
      </c>
    </row>
    <row r="20" spans="1:10" ht="12.75" customHeight="1">
      <c r="A20" s="36" t="s">
        <v>45</v>
      </c>
      <c r="B20" s="42">
        <v>172</v>
      </c>
      <c r="C20" s="42">
        <v>77</v>
      </c>
      <c r="D20" s="41" t="s">
        <v>83</v>
      </c>
      <c r="E20" s="42">
        <v>3</v>
      </c>
      <c r="F20" s="67"/>
      <c r="G20" s="42">
        <v>129</v>
      </c>
      <c r="H20" s="42">
        <v>79</v>
      </c>
      <c r="I20" s="41" t="s">
        <v>83</v>
      </c>
      <c r="J20" s="41" t="s">
        <v>83</v>
      </c>
    </row>
    <row r="21" spans="1:10" ht="12.75" customHeight="1">
      <c r="A21" s="34" t="s">
        <v>44</v>
      </c>
      <c r="B21" s="42">
        <v>6619</v>
      </c>
      <c r="C21" s="42">
        <v>5543</v>
      </c>
      <c r="D21" s="42">
        <v>506</v>
      </c>
      <c r="E21" s="42">
        <v>1193</v>
      </c>
      <c r="F21" s="67"/>
      <c r="G21" s="42">
        <v>6815</v>
      </c>
      <c r="H21" s="42">
        <v>5489</v>
      </c>
      <c r="I21" s="42">
        <v>377</v>
      </c>
      <c r="J21" s="42">
        <v>1222</v>
      </c>
    </row>
    <row r="22" spans="1:10" ht="12.75">
      <c r="A22" s="34" t="s">
        <v>40</v>
      </c>
      <c r="B22" s="42">
        <v>1473</v>
      </c>
      <c r="C22" s="42">
        <v>1243</v>
      </c>
      <c r="D22" s="42">
        <v>123</v>
      </c>
      <c r="E22" s="42">
        <v>146</v>
      </c>
      <c r="F22" s="67"/>
      <c r="G22" s="42">
        <v>890</v>
      </c>
      <c r="H22" s="42">
        <v>787</v>
      </c>
      <c r="I22" s="42">
        <v>88</v>
      </c>
      <c r="J22" s="42">
        <v>108</v>
      </c>
    </row>
    <row r="23" spans="1:10" ht="12" customHeight="1">
      <c r="A23" s="34" t="s">
        <v>223</v>
      </c>
      <c r="B23" s="42">
        <v>429</v>
      </c>
      <c r="C23" s="42">
        <v>382</v>
      </c>
      <c r="D23" s="42">
        <v>264</v>
      </c>
      <c r="E23" s="42">
        <v>40</v>
      </c>
      <c r="F23" s="67"/>
      <c r="G23" s="42">
        <v>291</v>
      </c>
      <c r="H23" s="42">
        <v>258</v>
      </c>
      <c r="I23" s="42">
        <v>206</v>
      </c>
      <c r="J23" s="42">
        <v>34</v>
      </c>
    </row>
    <row r="24" spans="1:10" ht="12" customHeight="1">
      <c r="A24" s="34" t="s">
        <v>46</v>
      </c>
      <c r="B24" s="42">
        <v>869</v>
      </c>
      <c r="C24" s="42">
        <v>730</v>
      </c>
      <c r="D24" s="42">
        <v>245</v>
      </c>
      <c r="E24" s="42">
        <v>197</v>
      </c>
      <c r="F24" s="67"/>
      <c r="G24" s="42">
        <v>1435</v>
      </c>
      <c r="H24" s="42">
        <v>1196</v>
      </c>
      <c r="I24" s="42">
        <v>327</v>
      </c>
      <c r="J24" s="42">
        <v>350</v>
      </c>
    </row>
    <row r="25" spans="1:10" ht="12.75" customHeight="1">
      <c r="A25" s="28" t="s">
        <v>146</v>
      </c>
      <c r="B25" s="42">
        <f aca="true" t="shared" si="1" ref="B25:H25">B18+B19+B20+B21+B22+B23+B24</f>
        <v>175196</v>
      </c>
      <c r="C25" s="42">
        <f>C18+C19+C20+C21+C22+C23+C24</f>
        <v>141706</v>
      </c>
      <c r="D25" s="42">
        <f>D18+D19+D21+D22+D23+D24</f>
        <v>7720</v>
      </c>
      <c r="E25" s="42">
        <f t="shared" si="1"/>
        <v>13276</v>
      </c>
      <c r="F25" s="67"/>
      <c r="G25" s="42">
        <f t="shared" si="1"/>
        <v>120608</v>
      </c>
      <c r="H25" s="42">
        <f t="shared" si="1"/>
        <v>97564</v>
      </c>
      <c r="I25" s="42">
        <f>I18+I19+I21+I22+I23+I24</f>
        <v>3721</v>
      </c>
      <c r="J25" s="42">
        <f>J18+J19+J21+J22+J23+J24</f>
        <v>8698</v>
      </c>
    </row>
    <row r="26" spans="1:10" ht="16.5" customHeight="1">
      <c r="A26" s="84" t="s">
        <v>47</v>
      </c>
      <c r="B26" s="49">
        <f>B9+B16+B25</f>
        <v>216336</v>
      </c>
      <c r="C26" s="49">
        <f>C9+C16+C25</f>
        <v>169104</v>
      </c>
      <c r="D26" s="49">
        <f>D9+D16+D25</f>
        <v>9171</v>
      </c>
      <c r="E26" s="49">
        <f>E9+E16+E25</f>
        <v>14304</v>
      </c>
      <c r="F26" s="104"/>
      <c r="G26" s="49">
        <f>G9+G16+G25</f>
        <v>148066</v>
      </c>
      <c r="H26" s="49">
        <f>H9+H16+H25</f>
        <v>115167</v>
      </c>
      <c r="I26" s="49">
        <f>I9+I16+I25</f>
        <v>4640</v>
      </c>
      <c r="J26" s="49">
        <f>J9+J16+J25</f>
        <v>9403</v>
      </c>
    </row>
    <row r="27" spans="1:10" ht="24" customHeight="1">
      <c r="A27" s="32"/>
      <c r="B27" s="46"/>
      <c r="C27" s="46"/>
      <c r="D27" s="46"/>
      <c r="E27" s="46"/>
      <c r="F27" s="46"/>
      <c r="G27" s="46"/>
      <c r="H27" s="46"/>
      <c r="I27" s="46"/>
      <c r="J27" s="46"/>
    </row>
    <row r="28" spans="1:10" ht="14.25" customHeight="1">
      <c r="A28" s="139" t="s">
        <v>147</v>
      </c>
      <c r="B28" s="139"/>
      <c r="C28" s="28"/>
      <c r="D28" s="28"/>
      <c r="E28" s="28"/>
      <c r="F28" s="28"/>
      <c r="G28" s="28"/>
      <c r="H28" s="28"/>
      <c r="I28" s="28"/>
      <c r="J28" s="28"/>
    </row>
    <row r="29" spans="1:10" ht="12.75">
      <c r="A29" s="29"/>
      <c r="B29" s="28"/>
      <c r="C29" s="28"/>
      <c r="D29" s="28"/>
      <c r="E29" s="28"/>
      <c r="F29" s="28"/>
      <c r="G29" s="28"/>
      <c r="H29" s="28"/>
      <c r="I29" s="28"/>
      <c r="J29" s="28"/>
    </row>
    <row r="30" spans="1:10" ht="12.75">
      <c r="A30" s="28"/>
      <c r="B30" s="28"/>
      <c r="C30" s="28"/>
      <c r="D30" s="28"/>
      <c r="E30" s="28"/>
      <c r="F30" s="28"/>
      <c r="G30" s="28"/>
      <c r="H30" s="28"/>
      <c r="I30" s="28"/>
      <c r="J30" s="28"/>
    </row>
    <row r="31" spans="1:10" ht="12.75">
      <c r="A31" s="24"/>
      <c r="B31" s="28"/>
      <c r="C31" s="28"/>
      <c r="D31" s="28"/>
      <c r="E31" s="28"/>
      <c r="F31" s="28"/>
      <c r="G31" s="28"/>
      <c r="H31" s="28"/>
      <c r="I31" s="28"/>
      <c r="J31" s="28"/>
    </row>
    <row r="32" spans="1:10" ht="12.75">
      <c r="A32" s="29"/>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30"/>
      <c r="B40" s="28"/>
      <c r="C40" s="28"/>
      <c r="D40" s="28"/>
      <c r="E40" s="28"/>
      <c r="F40" s="28"/>
      <c r="G40" s="28"/>
      <c r="H40" s="28"/>
      <c r="I40" s="28"/>
      <c r="J40" s="28"/>
    </row>
    <row r="41" spans="1:10" ht="12.75">
      <c r="A41" s="31"/>
      <c r="B41" s="28"/>
      <c r="C41" s="28"/>
      <c r="D41" s="28"/>
      <c r="E41" s="28"/>
      <c r="F41" s="28"/>
      <c r="G41" s="28"/>
      <c r="H41" s="28"/>
      <c r="I41" s="28"/>
      <c r="J41" s="28"/>
    </row>
    <row r="42" spans="1:10" ht="12.75">
      <c r="A42" s="31"/>
      <c r="B42" s="28"/>
      <c r="C42" s="28"/>
      <c r="D42" s="28"/>
      <c r="E42" s="28"/>
      <c r="F42" s="28"/>
      <c r="G42" s="28"/>
      <c r="H42" s="28"/>
      <c r="I42" s="28"/>
      <c r="J42" s="28"/>
    </row>
    <row r="43" spans="1:10" ht="12.75">
      <c r="A43" s="24"/>
      <c r="B43" s="28"/>
      <c r="C43" s="28"/>
      <c r="D43" s="28"/>
      <c r="E43" s="28"/>
      <c r="F43" s="28"/>
      <c r="G43" s="28"/>
      <c r="H43" s="28"/>
      <c r="I43" s="28"/>
      <c r="J43" s="28"/>
    </row>
    <row r="44" spans="1:11" ht="12.75">
      <c r="A44" s="28"/>
      <c r="B44" s="39"/>
      <c r="C44" s="39"/>
      <c r="D44" s="39"/>
      <c r="E44" s="39"/>
      <c r="F44" s="39"/>
      <c r="G44" s="39"/>
      <c r="H44" s="39"/>
      <c r="I44" s="39"/>
      <c r="J44" s="39"/>
      <c r="K44" s="6"/>
    </row>
    <row r="45" spans="1:10" ht="12.75" customHeight="1">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9"/>
      <c r="B49" s="28"/>
      <c r="C49" s="28"/>
      <c r="D49" s="28"/>
      <c r="E49" s="28"/>
      <c r="F49" s="28"/>
      <c r="G49" s="28"/>
      <c r="H49" s="28"/>
      <c r="I49" s="28"/>
      <c r="J49" s="28"/>
    </row>
    <row r="50" spans="1:10" ht="12.75">
      <c r="A50" s="55"/>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sheetData>
  <mergeCells count="3">
    <mergeCell ref="A1:J1"/>
    <mergeCell ref="A3:J3"/>
    <mergeCell ref="A28:B28"/>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M19" sqref="L19:M19"/>
    </sheetView>
  </sheetViews>
  <sheetFormatPr defaultColWidth="9.140625" defaultRowHeight="12.75"/>
  <cols>
    <col min="1" max="1" width="21.421875" style="0" customWidth="1"/>
    <col min="3" max="5" width="7.28125" style="0" customWidth="1"/>
    <col min="6" max="6" width="1.7109375" style="0" customWidth="1"/>
    <col min="7" max="9" width="7.28125" style="0" customWidth="1"/>
    <col min="10" max="10" width="8.00390625" style="0" customWidth="1"/>
  </cols>
  <sheetData>
    <row r="1" spans="1:10" ht="27" customHeight="1">
      <c r="A1" s="133" t="s">
        <v>180</v>
      </c>
      <c r="B1" s="134"/>
      <c r="C1" s="134"/>
      <c r="D1" s="134"/>
      <c r="E1" s="134"/>
      <c r="F1" s="134"/>
      <c r="G1" s="134"/>
      <c r="H1" s="134"/>
      <c r="I1" s="134"/>
      <c r="J1" s="134"/>
    </row>
    <row r="2" spans="1:10" ht="7.5" customHeight="1">
      <c r="A2" s="86"/>
      <c r="B2" s="87"/>
      <c r="C2" s="87"/>
      <c r="D2" s="87"/>
      <c r="E2" s="87"/>
      <c r="F2" s="87"/>
      <c r="G2" s="87"/>
      <c r="H2" s="87"/>
      <c r="I2" s="87"/>
      <c r="J2" s="87"/>
    </row>
    <row r="3" spans="1:10" ht="25.5" customHeight="1">
      <c r="A3" s="138" t="s">
        <v>208</v>
      </c>
      <c r="B3" s="138"/>
      <c r="C3" s="138"/>
      <c r="D3" s="138"/>
      <c r="E3" s="138"/>
      <c r="F3" s="138"/>
      <c r="G3" s="138"/>
      <c r="H3" s="138"/>
      <c r="I3" s="138"/>
      <c r="J3" s="138"/>
    </row>
    <row r="4" spans="1:10" ht="16.5" customHeight="1">
      <c r="A4" s="25" t="s">
        <v>161</v>
      </c>
      <c r="B4" s="90" t="s">
        <v>17</v>
      </c>
      <c r="C4" s="91"/>
      <c r="D4" s="90"/>
      <c r="E4" s="90"/>
      <c r="F4" s="25"/>
      <c r="G4" s="90" t="s">
        <v>19</v>
      </c>
      <c r="H4" s="90"/>
      <c r="I4" s="90"/>
      <c r="J4" s="90"/>
    </row>
    <row r="5" spans="1:10" ht="24.75" customHeight="1">
      <c r="A5" s="38" t="s">
        <v>163</v>
      </c>
      <c r="B5" s="52" t="s">
        <v>50</v>
      </c>
      <c r="C5" s="52" t="s">
        <v>67</v>
      </c>
      <c r="D5" s="52" t="s">
        <v>51</v>
      </c>
      <c r="E5" s="52" t="s">
        <v>90</v>
      </c>
      <c r="F5" s="52"/>
      <c r="G5" s="52" t="s">
        <v>50</v>
      </c>
      <c r="H5" s="52" t="s">
        <v>67</v>
      </c>
      <c r="I5" s="52" t="s">
        <v>51</v>
      </c>
      <c r="J5" s="52" t="s">
        <v>90</v>
      </c>
    </row>
    <row r="6" spans="1:10" ht="18.75" customHeight="1">
      <c r="A6" s="29" t="s">
        <v>9</v>
      </c>
      <c r="B6" s="26"/>
      <c r="C6" s="6"/>
      <c r="D6" s="26"/>
      <c r="E6" s="6"/>
      <c r="F6" s="6"/>
      <c r="G6" s="26"/>
      <c r="H6" s="6"/>
      <c r="I6" s="26"/>
      <c r="J6" s="6"/>
    </row>
    <row r="7" spans="1:10" ht="12.75" customHeight="1">
      <c r="A7" s="36" t="s">
        <v>40</v>
      </c>
      <c r="B7" s="42">
        <v>856</v>
      </c>
      <c r="C7" s="42">
        <v>216</v>
      </c>
      <c r="D7" s="42">
        <v>4</v>
      </c>
      <c r="E7" s="42">
        <v>5</v>
      </c>
      <c r="F7" s="67"/>
      <c r="G7" s="42">
        <v>279</v>
      </c>
      <c r="H7" s="42">
        <v>116</v>
      </c>
      <c r="I7" s="42">
        <v>2</v>
      </c>
      <c r="J7" s="42">
        <v>2</v>
      </c>
    </row>
    <row r="8" spans="1:10" ht="12.75">
      <c r="A8" s="36" t="s">
        <v>41</v>
      </c>
      <c r="B8" s="42">
        <v>5523</v>
      </c>
      <c r="C8" s="42">
        <v>1839</v>
      </c>
      <c r="D8" s="42">
        <v>4</v>
      </c>
      <c r="E8" s="42">
        <v>97</v>
      </c>
      <c r="F8" s="67"/>
      <c r="G8" s="42">
        <v>1993</v>
      </c>
      <c r="H8" s="42">
        <v>951</v>
      </c>
      <c r="I8" s="42">
        <v>6</v>
      </c>
      <c r="J8" s="42">
        <v>52</v>
      </c>
    </row>
    <row r="9" spans="1:10" ht="12.75">
      <c r="A9" s="24" t="s">
        <v>68</v>
      </c>
      <c r="B9" s="42">
        <f aca="true" t="shared" si="0" ref="B9:J9">B7+B8</f>
        <v>6379</v>
      </c>
      <c r="C9" s="42">
        <f t="shared" si="0"/>
        <v>2055</v>
      </c>
      <c r="D9" s="42">
        <f t="shared" si="0"/>
        <v>8</v>
      </c>
      <c r="E9" s="42">
        <f t="shared" si="0"/>
        <v>102</v>
      </c>
      <c r="F9" s="67"/>
      <c r="G9" s="42">
        <f t="shared" si="0"/>
        <v>2272</v>
      </c>
      <c r="H9" s="42">
        <f t="shared" si="0"/>
        <v>1067</v>
      </c>
      <c r="I9" s="42">
        <f t="shared" si="0"/>
        <v>8</v>
      </c>
      <c r="J9" s="42">
        <f t="shared" si="0"/>
        <v>54</v>
      </c>
    </row>
    <row r="10" spans="1:10" ht="16.5" customHeight="1">
      <c r="A10" s="83" t="s">
        <v>10</v>
      </c>
      <c r="B10" s="67"/>
      <c r="C10" s="67"/>
      <c r="D10" s="67"/>
      <c r="E10" s="67"/>
      <c r="F10" s="67"/>
      <c r="G10" s="67"/>
      <c r="H10" s="67"/>
      <c r="I10" s="67"/>
      <c r="J10" s="67"/>
    </row>
    <row r="11" spans="1:10" ht="12.75">
      <c r="A11" s="34" t="s">
        <v>43</v>
      </c>
      <c r="B11" s="42">
        <v>29</v>
      </c>
      <c r="C11" s="42">
        <v>16</v>
      </c>
      <c r="D11" s="41" t="s">
        <v>83</v>
      </c>
      <c r="E11" s="41">
        <v>1</v>
      </c>
      <c r="F11" s="103"/>
      <c r="G11" s="42">
        <v>17</v>
      </c>
      <c r="H11" s="42">
        <v>9</v>
      </c>
      <c r="I11" s="41" t="s">
        <v>83</v>
      </c>
      <c r="J11" s="41" t="s">
        <v>83</v>
      </c>
    </row>
    <row r="12" spans="1:10" ht="12.75">
      <c r="A12" s="34" t="s">
        <v>223</v>
      </c>
      <c r="B12" s="42">
        <v>2</v>
      </c>
      <c r="C12" s="42">
        <v>2</v>
      </c>
      <c r="D12" s="42">
        <v>2</v>
      </c>
      <c r="E12" s="42">
        <v>1</v>
      </c>
      <c r="F12" s="67"/>
      <c r="G12" s="41" t="s">
        <v>83</v>
      </c>
      <c r="H12" s="41" t="s">
        <v>83</v>
      </c>
      <c r="I12" s="41" t="s">
        <v>83</v>
      </c>
      <c r="J12" s="41" t="s">
        <v>83</v>
      </c>
    </row>
    <row r="13" spans="1:10" ht="12.75">
      <c r="A13" s="34" t="s">
        <v>40</v>
      </c>
      <c r="B13" s="42">
        <v>2618</v>
      </c>
      <c r="C13" s="42">
        <v>1723</v>
      </c>
      <c r="D13" s="42">
        <v>95</v>
      </c>
      <c r="E13" s="42">
        <v>273</v>
      </c>
      <c r="F13" s="67"/>
      <c r="G13" s="42">
        <v>1388</v>
      </c>
      <c r="H13" s="42">
        <v>1052</v>
      </c>
      <c r="I13" s="42">
        <v>41</v>
      </c>
      <c r="J13" s="42">
        <v>116</v>
      </c>
    </row>
    <row r="14" spans="1:10" ht="12.75">
      <c r="A14" s="34" t="s">
        <v>41</v>
      </c>
      <c r="B14" s="42">
        <v>17161</v>
      </c>
      <c r="C14" s="42">
        <v>9930</v>
      </c>
      <c r="D14" s="42">
        <v>93</v>
      </c>
      <c r="E14" s="42">
        <v>1261</v>
      </c>
      <c r="F14" s="67"/>
      <c r="G14" s="42">
        <v>5333</v>
      </c>
      <c r="H14" s="42">
        <v>3819</v>
      </c>
      <c r="I14" s="42">
        <v>22</v>
      </c>
      <c r="J14" s="42">
        <v>578</v>
      </c>
    </row>
    <row r="15" spans="1:10" ht="12.75" customHeight="1">
      <c r="A15" s="28" t="s">
        <v>69</v>
      </c>
      <c r="B15" s="42">
        <f>B11+B12+B13+B14</f>
        <v>19810</v>
      </c>
      <c r="C15" s="42">
        <f>C11+C12+C13+C14</f>
        <v>11671</v>
      </c>
      <c r="D15" s="42">
        <f>D12+D13+D14</f>
        <v>190</v>
      </c>
      <c r="E15" s="42">
        <f>E11+E12+E13+E14</f>
        <v>1536</v>
      </c>
      <c r="F15" s="67"/>
      <c r="G15" s="42">
        <f>G11+G13+G14</f>
        <v>6738</v>
      </c>
      <c r="H15" s="42">
        <f>H11+H13+H14</f>
        <v>4880</v>
      </c>
      <c r="I15" s="42">
        <f>I13+I14</f>
        <v>63</v>
      </c>
      <c r="J15" s="42">
        <f>J13+J14</f>
        <v>694</v>
      </c>
    </row>
    <row r="16" spans="1:10" ht="16.5" customHeight="1">
      <c r="A16" s="30" t="s">
        <v>11</v>
      </c>
      <c r="B16" s="67"/>
      <c r="C16" s="67"/>
      <c r="D16" s="67"/>
      <c r="E16" s="67"/>
      <c r="F16" s="67"/>
      <c r="G16" s="67"/>
      <c r="H16" s="67"/>
      <c r="I16" s="67"/>
      <c r="J16" s="67"/>
    </row>
    <row r="17" spans="1:10" ht="12.75" customHeight="1">
      <c r="A17" s="36" t="s">
        <v>48</v>
      </c>
      <c r="B17" s="42">
        <v>582</v>
      </c>
      <c r="C17" s="42">
        <v>260</v>
      </c>
      <c r="D17" s="42">
        <v>18</v>
      </c>
      <c r="E17" s="42">
        <v>75</v>
      </c>
      <c r="F17" s="67"/>
      <c r="G17" s="42">
        <v>126</v>
      </c>
      <c r="H17" s="42">
        <v>107</v>
      </c>
      <c r="I17" s="42">
        <v>13</v>
      </c>
      <c r="J17" s="42">
        <v>51</v>
      </c>
    </row>
    <row r="18" spans="1:10" ht="12" customHeight="1">
      <c r="A18" s="34" t="s">
        <v>49</v>
      </c>
      <c r="B18" s="42">
        <v>561</v>
      </c>
      <c r="C18" s="42">
        <v>231</v>
      </c>
      <c r="D18" s="42">
        <v>21</v>
      </c>
      <c r="E18" s="42">
        <v>57</v>
      </c>
      <c r="F18" s="67"/>
      <c r="G18" s="42">
        <v>132</v>
      </c>
      <c r="H18" s="42">
        <v>102</v>
      </c>
      <c r="I18" s="42">
        <v>7</v>
      </c>
      <c r="J18" s="42">
        <v>54</v>
      </c>
    </row>
    <row r="19" spans="1:10" ht="12.75">
      <c r="A19" s="34" t="s">
        <v>46</v>
      </c>
      <c r="B19" s="42">
        <v>14</v>
      </c>
      <c r="C19" s="42">
        <v>12</v>
      </c>
      <c r="D19" s="41" t="s">
        <v>83</v>
      </c>
      <c r="E19" s="42">
        <v>1</v>
      </c>
      <c r="F19" s="67"/>
      <c r="G19" s="42">
        <v>9</v>
      </c>
      <c r="H19" s="42">
        <v>8</v>
      </c>
      <c r="I19" s="42">
        <v>1</v>
      </c>
      <c r="J19" s="42">
        <v>1</v>
      </c>
    </row>
    <row r="20" spans="1:10" ht="12.75">
      <c r="A20" s="28" t="s">
        <v>146</v>
      </c>
      <c r="B20" s="42">
        <f aca="true" t="shared" si="1" ref="B20:J20">B17+B18+B19</f>
        <v>1157</v>
      </c>
      <c r="C20" s="42">
        <f t="shared" si="1"/>
        <v>503</v>
      </c>
      <c r="D20" s="42">
        <f>D17+D18</f>
        <v>39</v>
      </c>
      <c r="E20" s="42">
        <f t="shared" si="1"/>
        <v>133</v>
      </c>
      <c r="F20" s="67"/>
      <c r="G20" s="42">
        <f t="shared" si="1"/>
        <v>267</v>
      </c>
      <c r="H20" s="42">
        <f t="shared" si="1"/>
        <v>217</v>
      </c>
      <c r="I20" s="42">
        <f t="shared" si="1"/>
        <v>21</v>
      </c>
      <c r="J20" s="42">
        <f t="shared" si="1"/>
        <v>106</v>
      </c>
    </row>
    <row r="21" spans="1:10" ht="16.5" customHeight="1">
      <c r="A21" s="84" t="s">
        <v>47</v>
      </c>
      <c r="B21" s="49">
        <f aca="true" t="shared" si="2" ref="B21:J21">B9+B15+B20</f>
        <v>27346</v>
      </c>
      <c r="C21" s="49">
        <f t="shared" si="2"/>
        <v>14229</v>
      </c>
      <c r="D21" s="49">
        <f>D9+D15+D20</f>
        <v>237</v>
      </c>
      <c r="E21" s="49">
        <f t="shared" si="2"/>
        <v>1771</v>
      </c>
      <c r="F21" s="104"/>
      <c r="G21" s="49">
        <f t="shared" si="2"/>
        <v>9277</v>
      </c>
      <c r="H21" s="49">
        <f t="shared" si="2"/>
        <v>6164</v>
      </c>
      <c r="I21" s="49">
        <f t="shared" si="2"/>
        <v>92</v>
      </c>
      <c r="J21" s="49">
        <f t="shared" si="2"/>
        <v>854</v>
      </c>
    </row>
    <row r="22" spans="1:10" ht="24" customHeight="1">
      <c r="A22" s="28"/>
      <c r="B22" s="28"/>
      <c r="C22" s="28"/>
      <c r="D22" s="28"/>
      <c r="E22" s="28"/>
      <c r="F22" s="28"/>
      <c r="G22" s="28"/>
      <c r="H22" s="28"/>
      <c r="I22" s="28"/>
      <c r="J22" s="28"/>
    </row>
    <row r="23" spans="1:10" ht="12.75">
      <c r="A23" s="28"/>
      <c r="B23" s="28"/>
      <c r="C23" s="28"/>
      <c r="D23" s="28"/>
      <c r="E23" s="28"/>
      <c r="F23" s="28"/>
      <c r="G23" s="28"/>
      <c r="H23" s="28"/>
      <c r="I23" s="28"/>
      <c r="J23" s="28"/>
    </row>
    <row r="24" spans="1:10" ht="12.75">
      <c r="A24" s="28"/>
      <c r="B24" s="28"/>
      <c r="C24" s="28"/>
      <c r="D24" s="28"/>
      <c r="E24" s="28"/>
      <c r="F24" s="28"/>
      <c r="G24" s="28"/>
      <c r="H24" s="28"/>
      <c r="I24" s="28"/>
      <c r="J24" s="28"/>
    </row>
    <row r="25" spans="1:10" ht="12.75">
      <c r="A25" s="29"/>
      <c r="B25" s="28"/>
      <c r="C25" s="28"/>
      <c r="D25" s="28"/>
      <c r="E25" s="28"/>
      <c r="F25" s="28"/>
      <c r="G25" s="28"/>
      <c r="H25" s="28"/>
      <c r="I25" s="28"/>
      <c r="J25" s="28"/>
    </row>
    <row r="26" spans="1:10" ht="12.75">
      <c r="A26" s="30"/>
      <c r="B26" s="28"/>
      <c r="C26" s="28"/>
      <c r="D26" s="28"/>
      <c r="E26" s="28"/>
      <c r="F26" s="28"/>
      <c r="G26" s="28"/>
      <c r="H26" s="28"/>
      <c r="I26" s="28"/>
      <c r="J26" s="28"/>
    </row>
    <row r="27" spans="1:10" ht="12.75">
      <c r="A27" s="24"/>
      <c r="B27" s="28"/>
      <c r="C27" s="28"/>
      <c r="D27" s="28"/>
      <c r="E27" s="28"/>
      <c r="F27" s="28"/>
      <c r="G27" s="28"/>
      <c r="H27" s="28"/>
      <c r="I27" s="28"/>
      <c r="J27" s="28"/>
    </row>
    <row r="28" spans="1:10" ht="12.75">
      <c r="A28" s="24"/>
      <c r="B28" s="28"/>
      <c r="C28" s="28"/>
      <c r="D28" s="28"/>
      <c r="E28" s="28"/>
      <c r="F28" s="28"/>
      <c r="G28" s="28"/>
      <c r="H28" s="28"/>
      <c r="I28" s="28"/>
      <c r="J28" s="28"/>
    </row>
    <row r="29" spans="1:10" ht="12.75">
      <c r="A29" s="29"/>
      <c r="B29" s="28"/>
      <c r="C29" s="28"/>
      <c r="D29" s="28"/>
      <c r="E29" s="28"/>
      <c r="F29" s="28"/>
      <c r="G29" s="28"/>
      <c r="H29" s="28"/>
      <c r="I29" s="28"/>
      <c r="J29" s="28"/>
    </row>
    <row r="30" spans="1:10" ht="12.75">
      <c r="A30" s="55"/>
      <c r="B30" s="39"/>
      <c r="C30" s="39"/>
      <c r="D30" s="39"/>
      <c r="E30" s="39"/>
      <c r="F30" s="39"/>
      <c r="G30" s="39"/>
      <c r="H30" s="39"/>
      <c r="I30" s="39"/>
      <c r="J30" s="39"/>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9"/>
      <c r="B35" s="28"/>
      <c r="C35" s="28"/>
      <c r="D35" s="28"/>
      <c r="E35" s="28"/>
      <c r="F35" s="28"/>
      <c r="G35" s="28"/>
      <c r="H35" s="28"/>
      <c r="I35" s="28"/>
      <c r="J35" s="28"/>
    </row>
    <row r="36" spans="1:10" ht="12.75">
      <c r="A36" s="55"/>
      <c r="B36" s="39"/>
      <c r="C36" s="39"/>
      <c r="D36" s="39"/>
      <c r="E36" s="39"/>
      <c r="F36" s="39"/>
      <c r="G36" s="39"/>
      <c r="H36" s="39"/>
      <c r="I36" s="39"/>
      <c r="J36" s="39"/>
    </row>
    <row r="37" spans="1:10" ht="12" customHeight="1">
      <c r="A37" s="24"/>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sheetData>
  <mergeCells count="2">
    <mergeCell ref="A1:J1"/>
    <mergeCell ref="A3:J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K33"/>
  <sheetViews>
    <sheetView workbookViewId="0" topLeftCell="A1">
      <selection activeCell="M19" sqref="L19:M19"/>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133" t="s">
        <v>181</v>
      </c>
      <c r="B1" s="134"/>
      <c r="C1" s="134"/>
      <c r="D1" s="134"/>
      <c r="E1" s="134"/>
      <c r="F1" s="134"/>
      <c r="G1" s="134"/>
      <c r="H1" s="134"/>
      <c r="I1" s="134"/>
      <c r="J1" s="134"/>
      <c r="K1" s="134"/>
    </row>
    <row r="2" spans="1:11" ht="7.5" customHeight="1">
      <c r="A2" s="86"/>
      <c r="B2" s="87"/>
      <c r="C2" s="87"/>
      <c r="D2" s="87"/>
      <c r="E2" s="87"/>
      <c r="F2" s="87"/>
      <c r="G2" s="87"/>
      <c r="H2" s="87"/>
      <c r="I2" s="87"/>
      <c r="J2" s="87"/>
      <c r="K2" s="87"/>
    </row>
    <row r="3" spans="1:11" ht="25.5" customHeight="1">
      <c r="A3" s="136" t="s">
        <v>224</v>
      </c>
      <c r="B3" s="136"/>
      <c r="C3" s="136"/>
      <c r="D3" s="136"/>
      <c r="E3" s="136"/>
      <c r="F3" s="136"/>
      <c r="G3" s="136"/>
      <c r="H3" s="136"/>
      <c r="I3" s="136"/>
      <c r="J3" s="136"/>
      <c r="K3" s="136"/>
    </row>
    <row r="4" spans="1:11" ht="18.75" customHeight="1">
      <c r="A4" s="85" t="s">
        <v>164</v>
      </c>
      <c r="B4" s="128" t="s">
        <v>91</v>
      </c>
      <c r="C4" s="128"/>
      <c r="D4" s="128"/>
      <c r="E4" s="128"/>
      <c r="F4" s="128"/>
      <c r="G4" s="65"/>
      <c r="H4" s="128" t="s">
        <v>11</v>
      </c>
      <c r="I4" s="128"/>
      <c r="J4" s="128"/>
      <c r="K4" s="128"/>
    </row>
    <row r="5" spans="1:11" ht="51" customHeight="1">
      <c r="A5" s="38" t="s">
        <v>165</v>
      </c>
      <c r="B5" s="10" t="s">
        <v>172</v>
      </c>
      <c r="C5" s="110" t="s">
        <v>171</v>
      </c>
      <c r="D5" s="10" t="s">
        <v>29</v>
      </c>
      <c r="E5" s="10" t="s">
        <v>13</v>
      </c>
      <c r="F5" s="10" t="s">
        <v>77</v>
      </c>
      <c r="G5" s="10"/>
      <c r="H5" s="10" t="s">
        <v>82</v>
      </c>
      <c r="I5" s="10" t="s">
        <v>14</v>
      </c>
      <c r="J5" s="10" t="s">
        <v>101</v>
      </c>
      <c r="K5" s="10" t="s">
        <v>72</v>
      </c>
    </row>
    <row r="6" spans="1:11" ht="16.5" customHeight="1">
      <c r="A6" s="29" t="s">
        <v>15</v>
      </c>
      <c r="B6" s="7"/>
      <c r="C6" s="7"/>
      <c r="D6" s="4"/>
      <c r="E6" s="4"/>
      <c r="F6" s="4"/>
      <c r="G6" s="4"/>
      <c r="H6" s="4"/>
      <c r="I6" s="7"/>
      <c r="J6" s="7"/>
      <c r="K6" s="7"/>
    </row>
    <row r="7" spans="1:11" ht="12.75">
      <c r="A7" s="28" t="s">
        <v>4</v>
      </c>
      <c r="B7" s="4">
        <f>B9+B8</f>
        <v>8668</v>
      </c>
      <c r="C7" s="4"/>
      <c r="D7" s="4">
        <f aca="true" t="shared" si="0" ref="D7:K7">D9+D8</f>
        <v>13685</v>
      </c>
      <c r="E7" s="4">
        <f t="shared" si="0"/>
        <v>56101</v>
      </c>
      <c r="F7" s="4">
        <f t="shared" si="0"/>
        <v>78454</v>
      </c>
      <c r="G7" s="4"/>
      <c r="H7" s="4">
        <f t="shared" si="0"/>
        <v>257684</v>
      </c>
      <c r="I7" s="4">
        <f t="shared" si="0"/>
        <v>158</v>
      </c>
      <c r="J7" s="4">
        <f t="shared" si="0"/>
        <v>20985</v>
      </c>
      <c r="K7" s="4">
        <f t="shared" si="0"/>
        <v>278827</v>
      </c>
    </row>
    <row r="8" spans="1:11" ht="12.75">
      <c r="A8" s="34" t="s">
        <v>17</v>
      </c>
      <c r="B8" s="4">
        <v>3938</v>
      </c>
      <c r="C8" s="105"/>
      <c r="D8" s="4">
        <v>8693</v>
      </c>
      <c r="E8" s="4">
        <v>37131</v>
      </c>
      <c r="F8" s="4">
        <f>B8+D8+E8</f>
        <v>49762</v>
      </c>
      <c r="G8" s="4"/>
      <c r="H8" s="4">
        <v>153787</v>
      </c>
      <c r="I8" s="4">
        <v>93</v>
      </c>
      <c r="J8" s="4">
        <v>10501</v>
      </c>
      <c r="K8" s="4">
        <f>H8+I8+J8</f>
        <v>164381</v>
      </c>
    </row>
    <row r="9" spans="1:11" ht="12.75">
      <c r="A9" s="34" t="s">
        <v>19</v>
      </c>
      <c r="B9" s="4">
        <v>4730</v>
      </c>
      <c r="C9" s="105"/>
      <c r="D9" s="4">
        <v>4992</v>
      </c>
      <c r="E9" s="4">
        <v>18970</v>
      </c>
      <c r="F9" s="4">
        <f>B9+D9+E9</f>
        <v>28692</v>
      </c>
      <c r="G9" s="4"/>
      <c r="H9" s="4">
        <v>103897</v>
      </c>
      <c r="I9" s="4">
        <v>65</v>
      </c>
      <c r="J9" s="4">
        <v>10484</v>
      </c>
      <c r="K9" s="4">
        <f>H9+I9+J9</f>
        <v>114446</v>
      </c>
    </row>
    <row r="10" spans="1:11" ht="27" customHeight="1">
      <c r="A10" s="57" t="s">
        <v>64</v>
      </c>
      <c r="B10" s="105"/>
      <c r="C10" s="105"/>
      <c r="D10" s="105"/>
      <c r="E10" s="105"/>
      <c r="F10" s="4"/>
      <c r="G10" s="4"/>
      <c r="H10" s="105"/>
      <c r="I10" s="105"/>
      <c r="J10" s="105"/>
      <c r="K10" s="4"/>
    </row>
    <row r="11" spans="1:11" ht="12.75">
      <c r="A11" s="28" t="s">
        <v>4</v>
      </c>
      <c r="B11" s="4">
        <f>B12+B13</f>
        <v>3479</v>
      </c>
      <c r="C11" s="4"/>
      <c r="D11" s="4">
        <f aca="true" t="shared" si="1" ref="D11:K11">D12+D13</f>
        <v>3967</v>
      </c>
      <c r="E11" s="4">
        <f t="shared" si="1"/>
        <v>19236</v>
      </c>
      <c r="F11" s="4">
        <f t="shared" si="1"/>
        <v>26682</v>
      </c>
      <c r="G11" s="4"/>
      <c r="H11" s="4">
        <f t="shared" si="1"/>
        <v>47183</v>
      </c>
      <c r="I11" s="4">
        <f t="shared" si="1"/>
        <v>89</v>
      </c>
      <c r="J11" s="4">
        <f t="shared" si="1"/>
        <v>3509</v>
      </c>
      <c r="K11" s="4">
        <f t="shared" si="1"/>
        <v>50781</v>
      </c>
    </row>
    <row r="12" spans="1:11" ht="12.75">
      <c r="A12" s="34" t="s">
        <v>17</v>
      </c>
      <c r="B12" s="4">
        <v>1442</v>
      </c>
      <c r="C12" s="105"/>
      <c r="D12" s="4">
        <v>2675</v>
      </c>
      <c r="E12" s="4">
        <v>13148</v>
      </c>
      <c r="F12" s="4">
        <f>B12+D12+E12</f>
        <v>17265</v>
      </c>
      <c r="G12" s="4"/>
      <c r="H12" s="4">
        <v>27803</v>
      </c>
      <c r="I12" s="4">
        <v>60</v>
      </c>
      <c r="J12" s="4">
        <v>1658</v>
      </c>
      <c r="K12" s="4">
        <f>H12+I12+J12</f>
        <v>29521</v>
      </c>
    </row>
    <row r="13" spans="1:11" ht="12.75">
      <c r="A13" s="34" t="s">
        <v>19</v>
      </c>
      <c r="B13" s="4">
        <v>2037</v>
      </c>
      <c r="C13" s="105"/>
      <c r="D13" s="4">
        <v>1292</v>
      </c>
      <c r="E13" s="4">
        <v>6088</v>
      </c>
      <c r="F13" s="4">
        <f>B13+D13+E13</f>
        <v>9417</v>
      </c>
      <c r="G13" s="4"/>
      <c r="H13" s="4">
        <v>19380</v>
      </c>
      <c r="I13" s="4">
        <v>29</v>
      </c>
      <c r="J13" s="4">
        <v>1851</v>
      </c>
      <c r="K13" s="4">
        <f>H13+I13+J13</f>
        <v>21260</v>
      </c>
    </row>
    <row r="14" spans="1:11" ht="16.5" customHeight="1">
      <c r="A14" s="29" t="s">
        <v>18</v>
      </c>
      <c r="B14" s="105"/>
      <c r="C14" s="105"/>
      <c r="D14" s="105"/>
      <c r="E14" s="105"/>
      <c r="F14" s="4"/>
      <c r="G14" s="4"/>
      <c r="H14" s="105"/>
      <c r="I14" s="105"/>
      <c r="J14" s="105"/>
      <c r="K14" s="4"/>
    </row>
    <row r="15" spans="1:11" ht="12.75">
      <c r="A15" s="28" t="s">
        <v>4</v>
      </c>
      <c r="B15" s="4">
        <f>B17+B16</f>
        <v>280</v>
      </c>
      <c r="C15" s="4"/>
      <c r="D15" s="4">
        <f aca="true" t="shared" si="2" ref="D15:K15">D17+D16</f>
        <v>530</v>
      </c>
      <c r="E15" s="4">
        <f t="shared" si="2"/>
        <v>21371</v>
      </c>
      <c r="F15" s="4">
        <f t="shared" si="2"/>
        <v>22181</v>
      </c>
      <c r="G15" s="4"/>
      <c r="H15" s="4">
        <f t="shared" si="2"/>
        <v>18704</v>
      </c>
      <c r="I15" s="4">
        <f t="shared" si="2"/>
        <v>49</v>
      </c>
      <c r="J15" s="4">
        <f t="shared" si="2"/>
        <v>318</v>
      </c>
      <c r="K15" s="4">
        <f t="shared" si="2"/>
        <v>19071</v>
      </c>
    </row>
    <row r="16" spans="1:11" ht="12.75">
      <c r="A16" s="34" t="s">
        <v>17</v>
      </c>
      <c r="B16" s="4">
        <v>145</v>
      </c>
      <c r="C16" s="105"/>
      <c r="D16" s="4">
        <v>399</v>
      </c>
      <c r="E16" s="4">
        <v>14258</v>
      </c>
      <c r="F16" s="4">
        <f>B16+D16+E16</f>
        <v>14802</v>
      </c>
      <c r="G16" s="4"/>
      <c r="H16" s="4">
        <v>12239</v>
      </c>
      <c r="I16" s="4">
        <v>36</v>
      </c>
      <c r="J16" s="4">
        <v>214</v>
      </c>
      <c r="K16" s="4">
        <f>H16+I16+J16</f>
        <v>12489</v>
      </c>
    </row>
    <row r="17" spans="1:11" ht="12.75">
      <c r="A17" s="34" t="s">
        <v>19</v>
      </c>
      <c r="B17" s="4">
        <v>135</v>
      </c>
      <c r="C17" s="105"/>
      <c r="D17" s="4">
        <v>131</v>
      </c>
      <c r="E17" s="4">
        <v>7113</v>
      </c>
      <c r="F17" s="4">
        <f>B17+D17+E17</f>
        <v>7379</v>
      </c>
      <c r="G17" s="4"/>
      <c r="H17" s="4">
        <v>6465</v>
      </c>
      <c r="I17" s="4">
        <v>13</v>
      </c>
      <c r="J17" s="4">
        <v>104</v>
      </c>
      <c r="K17" s="4">
        <f>H17+I17+J17</f>
        <v>6582</v>
      </c>
    </row>
    <row r="18" spans="1:11" ht="24.75" customHeight="1">
      <c r="A18" s="57" t="s">
        <v>64</v>
      </c>
      <c r="B18" s="105"/>
      <c r="C18" s="105"/>
      <c r="D18" s="105"/>
      <c r="E18" s="105"/>
      <c r="F18" s="4"/>
      <c r="G18" s="4"/>
      <c r="H18" s="105"/>
      <c r="I18" s="105"/>
      <c r="J18" s="105"/>
      <c r="K18" s="4"/>
    </row>
    <row r="19" spans="1:11" ht="12.75">
      <c r="A19" s="28" t="s">
        <v>4</v>
      </c>
      <c r="B19" s="4">
        <f>B21+B20</f>
        <v>131</v>
      </c>
      <c r="C19" s="4"/>
      <c r="D19" s="4">
        <f aca="true" t="shared" si="3" ref="D19:K19">D21+D20</f>
        <v>290</v>
      </c>
      <c r="E19" s="4">
        <f t="shared" si="3"/>
        <v>10877</v>
      </c>
      <c r="F19" s="4">
        <f t="shared" si="3"/>
        <v>11298</v>
      </c>
      <c r="G19" s="4"/>
      <c r="H19" s="4">
        <f t="shared" si="3"/>
        <v>7655</v>
      </c>
      <c r="I19" s="4">
        <f t="shared" si="3"/>
        <v>35</v>
      </c>
      <c r="J19" s="4">
        <f t="shared" si="3"/>
        <v>114</v>
      </c>
      <c r="K19" s="4">
        <f t="shared" si="3"/>
        <v>7804</v>
      </c>
    </row>
    <row r="20" spans="1:11" ht="12.75">
      <c r="A20" s="34" t="s">
        <v>17</v>
      </c>
      <c r="B20" s="4">
        <v>68</v>
      </c>
      <c r="C20" s="105"/>
      <c r="D20" s="4">
        <v>219</v>
      </c>
      <c r="E20" s="4">
        <v>7414</v>
      </c>
      <c r="F20" s="4">
        <f>B20+D20+E20</f>
        <v>7701</v>
      </c>
      <c r="G20" s="4"/>
      <c r="H20" s="4">
        <v>5415</v>
      </c>
      <c r="I20" s="4">
        <v>25</v>
      </c>
      <c r="J20" s="4">
        <v>83</v>
      </c>
      <c r="K20" s="4">
        <f>H20+I20+J20</f>
        <v>5523</v>
      </c>
    </row>
    <row r="21" spans="1:11" ht="12.75">
      <c r="A21" s="34" t="s">
        <v>19</v>
      </c>
      <c r="B21" s="19">
        <v>63</v>
      </c>
      <c r="C21" s="106"/>
      <c r="D21" s="19">
        <v>71</v>
      </c>
      <c r="E21" s="19">
        <v>3463</v>
      </c>
      <c r="F21" s="4">
        <f>B21+D21+E21</f>
        <v>3597</v>
      </c>
      <c r="G21" s="4"/>
      <c r="H21" s="19">
        <v>2240</v>
      </c>
      <c r="I21" s="19">
        <v>10</v>
      </c>
      <c r="J21" s="19">
        <v>31</v>
      </c>
      <c r="K21" s="4">
        <f>H21+I21+J21</f>
        <v>2281</v>
      </c>
    </row>
    <row r="22" ht="16.5" customHeight="1">
      <c r="A22" s="29" t="s">
        <v>70</v>
      </c>
    </row>
    <row r="23" spans="1:11" ht="12.75">
      <c r="A23" s="28" t="s">
        <v>4</v>
      </c>
      <c r="B23" s="4">
        <f>B7+B15</f>
        <v>8948</v>
      </c>
      <c r="C23" s="4"/>
      <c r="D23" s="4">
        <f aca="true" t="shared" si="4" ref="D23:K23">D7+D15</f>
        <v>14215</v>
      </c>
      <c r="E23" s="4">
        <f t="shared" si="4"/>
        <v>77472</v>
      </c>
      <c r="F23" s="4">
        <f t="shared" si="4"/>
        <v>100635</v>
      </c>
      <c r="G23" s="4"/>
      <c r="H23" s="4">
        <f t="shared" si="4"/>
        <v>276388</v>
      </c>
      <c r="I23" s="4">
        <f t="shared" si="4"/>
        <v>207</v>
      </c>
      <c r="J23" s="4">
        <f t="shared" si="4"/>
        <v>21303</v>
      </c>
      <c r="K23" s="4">
        <f t="shared" si="4"/>
        <v>297898</v>
      </c>
    </row>
    <row r="24" spans="1:11" ht="12.75">
      <c r="A24" s="34" t="s">
        <v>17</v>
      </c>
      <c r="B24" s="4">
        <f aca="true" t="shared" si="5" ref="B24:K25">B8+B16</f>
        <v>4083</v>
      </c>
      <c r="C24" s="4"/>
      <c r="D24" s="4">
        <f t="shared" si="5"/>
        <v>9092</v>
      </c>
      <c r="E24" s="4">
        <f t="shared" si="5"/>
        <v>51389</v>
      </c>
      <c r="F24" s="4">
        <f t="shared" si="5"/>
        <v>64564</v>
      </c>
      <c r="G24" s="4"/>
      <c r="H24" s="4">
        <f t="shared" si="5"/>
        <v>166026</v>
      </c>
      <c r="I24" s="4">
        <f t="shared" si="5"/>
        <v>129</v>
      </c>
      <c r="J24" s="4">
        <f t="shared" si="5"/>
        <v>10715</v>
      </c>
      <c r="K24" s="4">
        <f t="shared" si="5"/>
        <v>176870</v>
      </c>
    </row>
    <row r="25" spans="1:11" ht="12.75">
      <c r="A25" s="34" t="s">
        <v>19</v>
      </c>
      <c r="B25" s="4">
        <f t="shared" si="5"/>
        <v>4865</v>
      </c>
      <c r="C25" s="4"/>
      <c r="D25" s="4">
        <f t="shared" si="5"/>
        <v>5123</v>
      </c>
      <c r="E25" s="4">
        <f t="shared" si="5"/>
        <v>26083</v>
      </c>
      <c r="F25" s="4">
        <f t="shared" si="5"/>
        <v>36071</v>
      </c>
      <c r="G25" s="4"/>
      <c r="H25" s="4">
        <f t="shared" si="5"/>
        <v>110362</v>
      </c>
      <c r="I25" s="4">
        <f t="shared" si="5"/>
        <v>78</v>
      </c>
      <c r="J25" s="4">
        <f t="shared" si="5"/>
        <v>10588</v>
      </c>
      <c r="K25" s="4">
        <f t="shared" si="5"/>
        <v>121028</v>
      </c>
    </row>
    <row r="26" spans="1:11" ht="24.75" customHeight="1">
      <c r="A26" s="57" t="s">
        <v>64</v>
      </c>
      <c r="B26" s="1"/>
      <c r="C26" s="1"/>
      <c r="D26" s="1"/>
      <c r="E26" s="1"/>
      <c r="F26" s="1"/>
      <c r="G26" s="1"/>
      <c r="H26" s="1"/>
      <c r="I26" s="1"/>
      <c r="J26" s="1"/>
      <c r="K26" s="1"/>
    </row>
    <row r="27" spans="1:11" ht="12.75">
      <c r="A27" s="28" t="s">
        <v>4</v>
      </c>
      <c r="B27" s="4">
        <f>B29+B28</f>
        <v>3610</v>
      </c>
      <c r="C27" s="4"/>
      <c r="D27" s="4">
        <f aca="true" t="shared" si="6" ref="D27:K27">D29+D28</f>
        <v>4257</v>
      </c>
      <c r="E27" s="4">
        <f t="shared" si="6"/>
        <v>30113</v>
      </c>
      <c r="F27" s="4">
        <f t="shared" si="6"/>
        <v>37980</v>
      </c>
      <c r="G27" s="4"/>
      <c r="H27" s="4">
        <f t="shared" si="6"/>
        <v>54838</v>
      </c>
      <c r="I27" s="4">
        <f t="shared" si="6"/>
        <v>124</v>
      </c>
      <c r="J27" s="4">
        <f t="shared" si="6"/>
        <v>3623</v>
      </c>
      <c r="K27" s="4">
        <f t="shared" si="6"/>
        <v>58585</v>
      </c>
    </row>
    <row r="28" spans="1:11" ht="12.75">
      <c r="A28" s="34" t="s">
        <v>17</v>
      </c>
      <c r="B28" s="4">
        <f>B12+B20</f>
        <v>1510</v>
      </c>
      <c r="C28" s="4"/>
      <c r="D28" s="4">
        <f aca="true" t="shared" si="7" ref="D28:K28">D12+D20</f>
        <v>2894</v>
      </c>
      <c r="E28" s="4">
        <f t="shared" si="7"/>
        <v>20562</v>
      </c>
      <c r="F28" s="4">
        <f t="shared" si="7"/>
        <v>24966</v>
      </c>
      <c r="G28" s="4"/>
      <c r="H28" s="4">
        <f t="shared" si="7"/>
        <v>33218</v>
      </c>
      <c r="I28" s="4">
        <f t="shared" si="7"/>
        <v>85</v>
      </c>
      <c r="J28" s="4">
        <f t="shared" si="7"/>
        <v>1741</v>
      </c>
      <c r="K28" s="4">
        <f t="shared" si="7"/>
        <v>35044</v>
      </c>
    </row>
    <row r="29" spans="1:11" ht="12.75">
      <c r="A29" s="35" t="s">
        <v>19</v>
      </c>
      <c r="B29" s="68">
        <f>B13+B21</f>
        <v>2100</v>
      </c>
      <c r="C29" s="68"/>
      <c r="D29" s="68">
        <f aca="true" t="shared" si="8" ref="D29:K29">D13+D21</f>
        <v>1363</v>
      </c>
      <c r="E29" s="68">
        <f t="shared" si="8"/>
        <v>9551</v>
      </c>
      <c r="F29" s="68">
        <f t="shared" si="8"/>
        <v>13014</v>
      </c>
      <c r="G29" s="68"/>
      <c r="H29" s="68">
        <f t="shared" si="8"/>
        <v>21620</v>
      </c>
      <c r="I29" s="68">
        <f t="shared" si="8"/>
        <v>39</v>
      </c>
      <c r="J29" s="68">
        <f t="shared" si="8"/>
        <v>1882</v>
      </c>
      <c r="K29" s="68">
        <f t="shared" si="8"/>
        <v>23541</v>
      </c>
    </row>
    <row r="30" spans="1:11" ht="24.75" customHeight="1">
      <c r="A30" s="35"/>
      <c r="B30" s="19"/>
      <c r="C30" s="19"/>
      <c r="D30" s="19"/>
      <c r="E30" s="19"/>
      <c r="F30" s="19"/>
      <c r="G30" s="19"/>
      <c r="H30" s="19"/>
      <c r="I30" s="19"/>
      <c r="J30" s="19"/>
      <c r="K30" s="19"/>
    </row>
    <row r="31" spans="1:11" ht="36" customHeight="1">
      <c r="A31" s="137" t="s">
        <v>225</v>
      </c>
      <c r="B31" s="138"/>
      <c r="C31" s="138"/>
      <c r="D31" s="138"/>
      <c r="E31" s="138"/>
      <c r="F31" s="138"/>
      <c r="G31" s="138"/>
      <c r="H31" s="138"/>
      <c r="I31" s="138"/>
      <c r="J31" s="138"/>
      <c r="K31" s="138"/>
    </row>
    <row r="32" ht="12.75">
      <c r="A32" s="28"/>
    </row>
    <row r="33" ht="12.75">
      <c r="A33" s="28"/>
    </row>
  </sheetData>
  <mergeCells count="5">
    <mergeCell ref="A31:K31"/>
    <mergeCell ref="A1:K1"/>
    <mergeCell ref="A3:K3"/>
    <mergeCell ref="B4:F4"/>
    <mergeCell ref="H4:K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7.xml><?xml version="1.0" encoding="utf-8"?>
<worksheet xmlns="http://schemas.openxmlformats.org/spreadsheetml/2006/main" xmlns:r="http://schemas.openxmlformats.org/officeDocument/2006/relationships">
  <dimension ref="A1:K39"/>
  <sheetViews>
    <sheetView zoomScaleSheetLayoutView="100" workbookViewId="0" topLeftCell="A1">
      <selection activeCell="M19" sqref="L19:M19"/>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s>
  <sheetData>
    <row r="1" spans="1:11" ht="42" customHeight="1">
      <c r="A1" s="133" t="s">
        <v>182</v>
      </c>
      <c r="B1" s="134"/>
      <c r="C1" s="134"/>
      <c r="D1" s="134"/>
      <c r="E1" s="134"/>
      <c r="F1" s="134"/>
      <c r="G1" s="134"/>
      <c r="H1" s="134"/>
      <c r="I1" s="134"/>
      <c r="J1" s="134"/>
      <c r="K1" s="134"/>
    </row>
    <row r="2" spans="1:11" ht="7.5" customHeight="1">
      <c r="A2" s="86"/>
      <c r="B2" s="87"/>
      <c r="C2" s="87"/>
      <c r="D2" s="87"/>
      <c r="E2" s="87"/>
      <c r="F2" s="87"/>
      <c r="G2" s="87"/>
      <c r="H2" s="87"/>
      <c r="I2" s="87"/>
      <c r="J2" s="87"/>
      <c r="K2" s="87"/>
    </row>
    <row r="3" spans="1:11" ht="27" customHeight="1">
      <c r="A3" s="136" t="s">
        <v>226</v>
      </c>
      <c r="B3" s="136"/>
      <c r="C3" s="136"/>
      <c r="D3" s="136"/>
      <c r="E3" s="136"/>
      <c r="F3" s="136"/>
      <c r="G3" s="136"/>
      <c r="H3" s="136"/>
      <c r="I3" s="136"/>
      <c r="J3" s="136"/>
      <c r="K3" s="136"/>
    </row>
    <row r="4" spans="1:11" ht="16.5" customHeight="1">
      <c r="A4" s="85" t="s">
        <v>164</v>
      </c>
      <c r="B4" s="128" t="s">
        <v>92</v>
      </c>
      <c r="C4" s="128"/>
      <c r="D4" s="128"/>
      <c r="E4" s="128"/>
      <c r="F4" s="128"/>
      <c r="G4" s="65"/>
      <c r="H4" s="89" t="s">
        <v>11</v>
      </c>
      <c r="I4" s="89"/>
      <c r="J4" s="89"/>
      <c r="K4" s="89"/>
    </row>
    <row r="5" spans="1:11" ht="49.5" customHeight="1">
      <c r="A5" s="5" t="s">
        <v>165</v>
      </c>
      <c r="B5" s="10" t="s">
        <v>172</v>
      </c>
      <c r="C5" s="110" t="s">
        <v>171</v>
      </c>
      <c r="D5" s="10" t="s">
        <v>29</v>
      </c>
      <c r="E5" s="10" t="s">
        <v>13</v>
      </c>
      <c r="F5" s="10" t="s">
        <v>77</v>
      </c>
      <c r="G5" s="10"/>
      <c r="H5" s="10" t="s">
        <v>82</v>
      </c>
      <c r="I5" s="10" t="s">
        <v>14</v>
      </c>
      <c r="J5" s="10" t="s">
        <v>101</v>
      </c>
      <c r="K5" s="10" t="s">
        <v>78</v>
      </c>
    </row>
    <row r="6" spans="1:11" ht="18" customHeight="1">
      <c r="A6" s="29" t="s">
        <v>15</v>
      </c>
      <c r="B6" s="7"/>
      <c r="C6" s="7"/>
      <c r="D6" s="4"/>
      <c r="E6" s="4"/>
      <c r="F6" s="4"/>
      <c r="G6" s="4"/>
      <c r="H6" s="4"/>
      <c r="I6" s="7"/>
      <c r="J6" s="7"/>
      <c r="K6" s="7"/>
    </row>
    <row r="7" spans="1:11" ht="12.75">
      <c r="A7" s="28" t="s">
        <v>4</v>
      </c>
      <c r="B7" s="4">
        <f>B8+B9</f>
        <v>8628</v>
      </c>
      <c r="C7" s="4"/>
      <c r="D7" s="4">
        <f>D8+D9</f>
        <v>10320</v>
      </c>
      <c r="E7" s="4">
        <f>E8+E9</f>
        <v>37554</v>
      </c>
      <c r="F7" s="4">
        <f>B7+D7+E7</f>
        <v>56502</v>
      </c>
      <c r="G7" s="4"/>
      <c r="H7" s="4">
        <f>H9+H8</f>
        <v>256876</v>
      </c>
      <c r="I7" s="4">
        <f>I9+I8</f>
        <v>158</v>
      </c>
      <c r="J7" s="4">
        <f>J9+J8</f>
        <v>20984</v>
      </c>
      <c r="K7" s="4">
        <f>K9+K8</f>
        <v>278018</v>
      </c>
    </row>
    <row r="8" spans="1:11" ht="12.75">
      <c r="A8" s="34" t="s">
        <v>17</v>
      </c>
      <c r="B8" s="4">
        <v>3913</v>
      </c>
      <c r="C8" s="105"/>
      <c r="D8" s="4">
        <v>6361</v>
      </c>
      <c r="E8" s="4">
        <v>22990</v>
      </c>
      <c r="F8" s="4">
        <f>B8+D8+E8</f>
        <v>33264</v>
      </c>
      <c r="G8" s="4"/>
      <c r="H8" s="4">
        <v>153155</v>
      </c>
      <c r="I8" s="4">
        <v>93</v>
      </c>
      <c r="J8" s="4">
        <v>10500</v>
      </c>
      <c r="K8" s="4">
        <f>H8+I8+J8</f>
        <v>163748</v>
      </c>
    </row>
    <row r="9" spans="1:11" ht="12.75">
      <c r="A9" s="34" t="s">
        <v>19</v>
      </c>
      <c r="B9" s="4">
        <v>4715</v>
      </c>
      <c r="C9" s="105"/>
      <c r="D9" s="4">
        <v>3959</v>
      </c>
      <c r="E9" s="4">
        <v>14564</v>
      </c>
      <c r="F9" s="4">
        <f>B9+D9+E9</f>
        <v>23238</v>
      </c>
      <c r="G9" s="4"/>
      <c r="H9" s="4">
        <v>103721</v>
      </c>
      <c r="I9" s="4">
        <v>65</v>
      </c>
      <c r="J9" s="4">
        <v>10484</v>
      </c>
      <c r="K9" s="4">
        <f>H9+I9+J9</f>
        <v>114270</v>
      </c>
    </row>
    <row r="10" spans="1:11" ht="22.5">
      <c r="A10" s="57" t="s">
        <v>64</v>
      </c>
      <c r="B10" s="105"/>
      <c r="C10" s="105"/>
      <c r="D10" s="105"/>
      <c r="E10" s="105"/>
      <c r="F10" s="4"/>
      <c r="G10" s="4"/>
      <c r="H10" s="105"/>
      <c r="I10" s="105"/>
      <c r="J10" s="105"/>
      <c r="K10" s="4"/>
    </row>
    <row r="11" spans="1:11" ht="12.75">
      <c r="A11" s="28" t="s">
        <v>4</v>
      </c>
      <c r="B11" s="4">
        <f>B13+B12</f>
        <v>3460</v>
      </c>
      <c r="C11" s="4"/>
      <c r="D11" s="4">
        <f aca="true" t="shared" si="0" ref="D11:K11">D13+D12</f>
        <v>2543</v>
      </c>
      <c r="E11" s="4">
        <f t="shared" si="0"/>
        <v>11396</v>
      </c>
      <c r="F11" s="4">
        <f t="shared" si="0"/>
        <v>17399</v>
      </c>
      <c r="G11" s="4"/>
      <c r="H11" s="4">
        <f t="shared" si="0"/>
        <v>46851</v>
      </c>
      <c r="I11" s="4">
        <f t="shared" si="0"/>
        <v>89</v>
      </c>
      <c r="J11" s="4">
        <f t="shared" si="0"/>
        <v>3508</v>
      </c>
      <c r="K11" s="4">
        <f t="shared" si="0"/>
        <v>50448</v>
      </c>
    </row>
    <row r="12" spans="1:11" ht="12.75">
      <c r="A12" s="34" t="s">
        <v>17</v>
      </c>
      <c r="B12" s="4">
        <v>1432</v>
      </c>
      <c r="C12" s="105"/>
      <c r="D12" s="4">
        <v>1570</v>
      </c>
      <c r="E12" s="4">
        <v>6689</v>
      </c>
      <c r="F12" s="4">
        <f>B12+D12+E12</f>
        <v>9691</v>
      </c>
      <c r="G12" s="4"/>
      <c r="H12" s="4">
        <v>27500</v>
      </c>
      <c r="I12" s="4">
        <v>60</v>
      </c>
      <c r="J12" s="4">
        <v>1657</v>
      </c>
      <c r="K12" s="4">
        <f>H12+I12+J12</f>
        <v>29217</v>
      </c>
    </row>
    <row r="13" spans="1:11" ht="12.75">
      <c r="A13" s="34" t="s">
        <v>19</v>
      </c>
      <c r="B13" s="4">
        <v>2028</v>
      </c>
      <c r="C13" s="105"/>
      <c r="D13" s="4">
        <v>973</v>
      </c>
      <c r="E13" s="4">
        <v>4707</v>
      </c>
      <c r="F13" s="4">
        <f>B13+D13+E13</f>
        <v>7708</v>
      </c>
      <c r="G13" s="4"/>
      <c r="H13" s="4">
        <v>19351</v>
      </c>
      <c r="I13" s="4">
        <v>29</v>
      </c>
      <c r="J13" s="4">
        <v>1851</v>
      </c>
      <c r="K13" s="4">
        <f>H13+I13+J13</f>
        <v>21231</v>
      </c>
    </row>
    <row r="14" spans="1:11" ht="16.5" customHeight="1">
      <c r="A14" s="29" t="s">
        <v>18</v>
      </c>
      <c r="B14" s="105"/>
      <c r="C14" s="105"/>
      <c r="D14" s="105"/>
      <c r="E14" s="105"/>
      <c r="F14" s="4"/>
      <c r="G14" s="4"/>
      <c r="H14" s="105"/>
      <c r="I14" s="105"/>
      <c r="J14" s="105"/>
      <c r="K14" s="4"/>
    </row>
    <row r="15" spans="1:11" ht="12.75">
      <c r="A15" s="28" t="s">
        <v>4</v>
      </c>
      <c r="B15" s="4">
        <f>B16+B17</f>
        <v>277</v>
      </c>
      <c r="C15" s="4"/>
      <c r="D15" s="4">
        <f>D16+D17</f>
        <v>347</v>
      </c>
      <c r="E15" s="4">
        <f>E16+E17</f>
        <v>15014</v>
      </c>
      <c r="F15" s="4">
        <f>B15+D15+E15</f>
        <v>15638</v>
      </c>
      <c r="G15" s="4"/>
      <c r="H15" s="4">
        <f>H17+H16</f>
        <v>18263</v>
      </c>
      <c r="I15" s="4">
        <f>I17+I16</f>
        <v>49</v>
      </c>
      <c r="J15" s="4">
        <f>J17+J16</f>
        <v>316</v>
      </c>
      <c r="K15" s="4">
        <f>K17+K16</f>
        <v>18628</v>
      </c>
    </row>
    <row r="16" spans="1:11" ht="12.75">
      <c r="A16" s="34" t="s">
        <v>17</v>
      </c>
      <c r="B16" s="4">
        <v>143</v>
      </c>
      <c r="C16" s="105"/>
      <c r="D16" s="4">
        <v>255</v>
      </c>
      <c r="E16" s="4">
        <v>9451</v>
      </c>
      <c r="F16" s="4">
        <f>B16+D16+E16</f>
        <v>9849</v>
      </c>
      <c r="G16" s="4"/>
      <c r="H16" s="4">
        <v>11816</v>
      </c>
      <c r="I16" s="4">
        <v>36</v>
      </c>
      <c r="J16" s="4">
        <v>213</v>
      </c>
      <c r="K16" s="4">
        <f>H16+I16+J16</f>
        <v>12065</v>
      </c>
    </row>
    <row r="17" spans="1:11" ht="12.75">
      <c r="A17" s="34" t="s">
        <v>19</v>
      </c>
      <c r="B17" s="4">
        <v>134</v>
      </c>
      <c r="C17" s="105"/>
      <c r="D17" s="4">
        <v>92</v>
      </c>
      <c r="E17" s="4">
        <v>5563</v>
      </c>
      <c r="F17" s="4">
        <f>B17+D17+E17</f>
        <v>5789</v>
      </c>
      <c r="G17" s="4"/>
      <c r="H17" s="4">
        <v>6447</v>
      </c>
      <c r="I17" s="4">
        <v>13</v>
      </c>
      <c r="J17" s="4">
        <v>103</v>
      </c>
      <c r="K17" s="4">
        <f>H17+I17+J17</f>
        <v>6563</v>
      </c>
    </row>
    <row r="18" spans="1:11" ht="21.75" customHeight="1">
      <c r="A18" s="57" t="s">
        <v>64</v>
      </c>
      <c r="B18" s="105"/>
      <c r="C18" s="105"/>
      <c r="D18" s="105"/>
      <c r="E18" s="105"/>
      <c r="F18" s="4"/>
      <c r="G18" s="4"/>
      <c r="H18" s="105"/>
      <c r="I18" s="105"/>
      <c r="J18" s="105"/>
      <c r="K18" s="4"/>
    </row>
    <row r="19" spans="1:11" ht="12.75">
      <c r="A19" s="28" t="s">
        <v>4</v>
      </c>
      <c r="B19" s="4">
        <f>B21+B20</f>
        <v>128</v>
      </c>
      <c r="C19" s="4"/>
      <c r="D19" s="4">
        <f>D21+D20</f>
        <v>160</v>
      </c>
      <c r="E19" s="4">
        <f>E21+E20</f>
        <v>7408</v>
      </c>
      <c r="F19" s="4">
        <f>B19+D19+E19</f>
        <v>7696</v>
      </c>
      <c r="G19" s="4"/>
      <c r="H19" s="4">
        <f>H21+H20</f>
        <v>7333</v>
      </c>
      <c r="I19" s="4">
        <f>I21+I20</f>
        <v>32</v>
      </c>
      <c r="J19" s="4">
        <f>J21+J20</f>
        <v>112</v>
      </c>
      <c r="K19" s="4">
        <f>H19+I19+J19</f>
        <v>7477</v>
      </c>
    </row>
    <row r="20" spans="1:11" ht="12.75">
      <c r="A20" s="34" t="s">
        <v>17</v>
      </c>
      <c r="B20" s="4">
        <v>66</v>
      </c>
      <c r="C20" s="105"/>
      <c r="D20" s="4">
        <v>116</v>
      </c>
      <c r="E20" s="4">
        <v>4618</v>
      </c>
      <c r="F20" s="4">
        <f>B20+D20+E20</f>
        <v>4800</v>
      </c>
      <c r="G20" s="4"/>
      <c r="H20" s="4">
        <v>5100</v>
      </c>
      <c r="I20" s="4">
        <v>25</v>
      </c>
      <c r="J20" s="4">
        <v>82</v>
      </c>
      <c r="K20" s="4">
        <f>H20+I20+J20</f>
        <v>5207</v>
      </c>
    </row>
    <row r="21" spans="1:11" ht="12.75">
      <c r="A21" s="34" t="s">
        <v>19</v>
      </c>
      <c r="B21" s="19">
        <v>62</v>
      </c>
      <c r="C21" s="106"/>
      <c r="D21" s="19">
        <v>44</v>
      </c>
      <c r="E21" s="19">
        <v>2790</v>
      </c>
      <c r="F21" s="4">
        <f>B21+D21+E21</f>
        <v>2896</v>
      </c>
      <c r="G21" s="4"/>
      <c r="H21" s="19">
        <v>2233</v>
      </c>
      <c r="I21" s="19">
        <v>7</v>
      </c>
      <c r="J21" s="19">
        <v>30</v>
      </c>
      <c r="K21" s="4">
        <f>H21+I21+J21</f>
        <v>2270</v>
      </c>
    </row>
    <row r="22" ht="16.5" customHeight="1">
      <c r="A22" s="29" t="s">
        <v>70</v>
      </c>
    </row>
    <row r="23" spans="1:11" ht="12.75">
      <c r="A23" s="28" t="s">
        <v>4</v>
      </c>
      <c r="B23" s="4">
        <f>B24+B25</f>
        <v>8905</v>
      </c>
      <c r="C23" s="4"/>
      <c r="D23" s="4">
        <f>D24+D25</f>
        <v>10667</v>
      </c>
      <c r="E23" s="4">
        <f>E24+E25</f>
        <v>52568</v>
      </c>
      <c r="F23" s="4">
        <f>B23+D23+E23</f>
        <v>72140</v>
      </c>
      <c r="G23" s="4"/>
      <c r="H23" s="4">
        <f aca="true" t="shared" si="1" ref="H23:K25">H7+H15</f>
        <v>275139</v>
      </c>
      <c r="I23" s="4">
        <f t="shared" si="1"/>
        <v>207</v>
      </c>
      <c r="J23" s="4">
        <f t="shared" si="1"/>
        <v>21300</v>
      </c>
      <c r="K23" s="4">
        <f t="shared" si="1"/>
        <v>296646</v>
      </c>
    </row>
    <row r="24" spans="1:11" ht="12.75">
      <c r="A24" s="34" t="s">
        <v>17</v>
      </c>
      <c r="B24" s="4">
        <f aca="true" t="shared" si="2" ref="B24:E25">B8+B16</f>
        <v>4056</v>
      </c>
      <c r="C24" s="4"/>
      <c r="D24" s="4">
        <f t="shared" si="2"/>
        <v>6616</v>
      </c>
      <c r="E24" s="4">
        <f t="shared" si="2"/>
        <v>32441</v>
      </c>
      <c r="F24" s="4">
        <f>B24+D24+E24</f>
        <v>43113</v>
      </c>
      <c r="G24" s="4"/>
      <c r="H24" s="4">
        <f t="shared" si="1"/>
        <v>164971</v>
      </c>
      <c r="I24" s="4">
        <f t="shared" si="1"/>
        <v>129</v>
      </c>
      <c r="J24" s="4">
        <f t="shared" si="1"/>
        <v>10713</v>
      </c>
      <c r="K24" s="4">
        <f t="shared" si="1"/>
        <v>175813</v>
      </c>
    </row>
    <row r="25" spans="1:11" ht="12.75">
      <c r="A25" s="34" t="s">
        <v>19</v>
      </c>
      <c r="B25" s="4">
        <f t="shared" si="2"/>
        <v>4849</v>
      </c>
      <c r="C25" s="4"/>
      <c r="D25" s="4">
        <f t="shared" si="2"/>
        <v>4051</v>
      </c>
      <c r="E25" s="4">
        <f t="shared" si="2"/>
        <v>20127</v>
      </c>
      <c r="F25" s="4">
        <f>B25+D25+E25</f>
        <v>29027</v>
      </c>
      <c r="G25" s="4"/>
      <c r="H25" s="4">
        <f t="shared" si="1"/>
        <v>110168</v>
      </c>
      <c r="I25" s="4">
        <f t="shared" si="1"/>
        <v>78</v>
      </c>
      <c r="J25" s="4">
        <f t="shared" si="1"/>
        <v>10587</v>
      </c>
      <c r="K25" s="4">
        <f t="shared" si="1"/>
        <v>120833</v>
      </c>
    </row>
    <row r="26" spans="1:11" ht="24.75" customHeight="1">
      <c r="A26" s="57" t="s">
        <v>64</v>
      </c>
      <c r="B26" s="1"/>
      <c r="C26" s="1"/>
      <c r="D26" s="1"/>
      <c r="E26" s="1"/>
      <c r="F26" s="1"/>
      <c r="G26" s="1"/>
      <c r="H26" s="1"/>
      <c r="I26" s="1"/>
      <c r="J26" s="1"/>
      <c r="K26" s="1"/>
    </row>
    <row r="27" spans="1:11" ht="12.75">
      <c r="A27" s="28" t="s">
        <v>4</v>
      </c>
      <c r="B27" s="4">
        <f>B28+B29</f>
        <v>3588</v>
      </c>
      <c r="C27" s="4"/>
      <c r="D27" s="4">
        <f aca="true" t="shared" si="3" ref="D27:K27">D28+D29</f>
        <v>2703</v>
      </c>
      <c r="E27" s="4">
        <f t="shared" si="3"/>
        <v>18804</v>
      </c>
      <c r="F27" s="4">
        <f t="shared" si="3"/>
        <v>25095</v>
      </c>
      <c r="G27" s="4"/>
      <c r="H27" s="4">
        <f t="shared" si="3"/>
        <v>54184</v>
      </c>
      <c r="I27" s="4">
        <f t="shared" si="3"/>
        <v>121</v>
      </c>
      <c r="J27" s="4">
        <f t="shared" si="3"/>
        <v>3620</v>
      </c>
      <c r="K27" s="4">
        <f t="shared" si="3"/>
        <v>57925</v>
      </c>
    </row>
    <row r="28" spans="1:11" ht="12.75">
      <c r="A28" s="34" t="s">
        <v>17</v>
      </c>
      <c r="B28" s="4">
        <f>B12+B20</f>
        <v>1498</v>
      </c>
      <c r="C28" s="4"/>
      <c r="D28" s="4">
        <f aca="true" t="shared" si="4" ref="D28:K28">D12+D20</f>
        <v>1686</v>
      </c>
      <c r="E28" s="4">
        <f t="shared" si="4"/>
        <v>11307</v>
      </c>
      <c r="F28" s="4">
        <f t="shared" si="4"/>
        <v>14491</v>
      </c>
      <c r="G28" s="4"/>
      <c r="H28" s="4">
        <f t="shared" si="4"/>
        <v>32600</v>
      </c>
      <c r="I28" s="4">
        <f t="shared" si="4"/>
        <v>85</v>
      </c>
      <c r="J28" s="4">
        <f t="shared" si="4"/>
        <v>1739</v>
      </c>
      <c r="K28" s="4">
        <f t="shared" si="4"/>
        <v>34424</v>
      </c>
    </row>
    <row r="29" spans="1:11" ht="12.75">
      <c r="A29" s="35" t="s">
        <v>19</v>
      </c>
      <c r="B29" s="68">
        <f>B13+B21</f>
        <v>2090</v>
      </c>
      <c r="C29" s="68"/>
      <c r="D29" s="68">
        <f aca="true" t="shared" si="5" ref="D29:K29">D13+D21</f>
        <v>1017</v>
      </c>
      <c r="E29" s="68">
        <f t="shared" si="5"/>
        <v>7497</v>
      </c>
      <c r="F29" s="68">
        <f t="shared" si="5"/>
        <v>10604</v>
      </c>
      <c r="G29" s="68"/>
      <c r="H29" s="68">
        <f t="shared" si="5"/>
        <v>21584</v>
      </c>
      <c r="I29" s="68">
        <f t="shared" si="5"/>
        <v>36</v>
      </c>
      <c r="J29" s="68">
        <f t="shared" si="5"/>
        <v>1881</v>
      </c>
      <c r="K29" s="68">
        <f t="shared" si="5"/>
        <v>23501</v>
      </c>
    </row>
    <row r="30" spans="1:11" ht="24" customHeight="1">
      <c r="A30" s="93"/>
      <c r="B30" s="19"/>
      <c r="C30" s="19"/>
      <c r="D30" s="19"/>
      <c r="E30" s="19"/>
      <c r="F30" s="19"/>
      <c r="G30" s="19"/>
      <c r="H30" s="19"/>
      <c r="I30" s="19"/>
      <c r="J30" s="19"/>
      <c r="K30" s="19"/>
    </row>
    <row r="31" spans="1:11" ht="36" customHeight="1">
      <c r="A31" s="137" t="s">
        <v>225</v>
      </c>
      <c r="B31" s="138"/>
      <c r="C31" s="138"/>
      <c r="D31" s="138"/>
      <c r="E31" s="138"/>
      <c r="F31" s="138"/>
      <c r="G31" s="138"/>
      <c r="H31" s="138"/>
      <c r="I31" s="138"/>
      <c r="J31" s="138"/>
      <c r="K31" s="138"/>
    </row>
    <row r="32" spans="1:11" ht="12.75">
      <c r="A32" s="16"/>
      <c r="B32" s="16"/>
      <c r="C32" s="16"/>
      <c r="D32" s="16"/>
      <c r="E32" s="16"/>
      <c r="F32" s="16"/>
      <c r="G32" s="16"/>
      <c r="H32" s="16"/>
      <c r="I32" s="16"/>
      <c r="J32" s="16"/>
      <c r="K32" s="16"/>
    </row>
    <row r="33" spans="1:11" ht="12.75" customHeight="1">
      <c r="A33" s="16"/>
      <c r="B33" s="16"/>
      <c r="C33" s="16"/>
      <c r="D33" s="16"/>
      <c r="E33" s="16"/>
      <c r="F33" s="16"/>
      <c r="G33" s="16"/>
      <c r="H33" s="16"/>
      <c r="I33" s="16"/>
      <c r="J33" s="16"/>
      <c r="K33" s="16"/>
    </row>
    <row r="34" ht="12.75">
      <c r="A34" s="28"/>
    </row>
    <row r="37" spans="1:4" ht="12.75">
      <c r="A37" s="28"/>
      <c r="B37" s="28"/>
      <c r="C37" s="28"/>
      <c r="D37" s="28"/>
    </row>
    <row r="38" ht="12.75">
      <c r="A38" s="28"/>
    </row>
    <row r="39" ht="12.75">
      <c r="A39" s="28"/>
    </row>
  </sheetData>
  <mergeCells count="4">
    <mergeCell ref="A31:K31"/>
    <mergeCell ref="A1:K1"/>
    <mergeCell ref="A3:K3"/>
    <mergeCell ref="B4:F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8.xml><?xml version="1.0" encoding="utf-8"?>
<worksheet xmlns="http://schemas.openxmlformats.org/spreadsheetml/2006/main" xmlns:r="http://schemas.openxmlformats.org/officeDocument/2006/relationships">
  <dimension ref="A1:K34"/>
  <sheetViews>
    <sheetView workbookViewId="0" topLeftCell="A1">
      <selection activeCell="M19" sqref="L19:M19"/>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37.5" customHeight="1">
      <c r="A1" s="133" t="s">
        <v>183</v>
      </c>
      <c r="B1" s="133"/>
      <c r="C1" s="133"/>
      <c r="D1" s="133"/>
      <c r="E1" s="133"/>
      <c r="F1" s="133"/>
      <c r="G1" s="133"/>
      <c r="H1" s="133"/>
      <c r="I1" s="133"/>
      <c r="J1" s="133"/>
      <c r="K1" s="16"/>
    </row>
    <row r="2" spans="1:11" ht="7.5" customHeight="1">
      <c r="A2" s="86"/>
      <c r="B2" s="86"/>
      <c r="C2" s="86"/>
      <c r="D2" s="86"/>
      <c r="E2" s="86"/>
      <c r="F2" s="86"/>
      <c r="G2" s="86"/>
      <c r="H2" s="86"/>
      <c r="I2" s="86"/>
      <c r="J2" s="86"/>
      <c r="K2" s="16"/>
    </row>
    <row r="3" spans="1:11" ht="28.5" customHeight="1">
      <c r="A3" s="136" t="s">
        <v>227</v>
      </c>
      <c r="B3" s="136"/>
      <c r="C3" s="136"/>
      <c r="D3" s="136"/>
      <c r="E3" s="136"/>
      <c r="F3" s="136"/>
      <c r="G3" s="136"/>
      <c r="H3" s="136"/>
      <c r="I3" s="136"/>
      <c r="J3" s="136"/>
      <c r="K3" s="17"/>
    </row>
    <row r="4" spans="1:11" ht="16.5" customHeight="1">
      <c r="A4" s="85" t="s">
        <v>164</v>
      </c>
      <c r="B4" s="89" t="s">
        <v>92</v>
      </c>
      <c r="C4" s="89"/>
      <c r="D4" s="89"/>
      <c r="E4" s="89"/>
      <c r="F4" s="89"/>
      <c r="G4" s="65"/>
      <c r="H4" s="89" t="s">
        <v>11</v>
      </c>
      <c r="I4" s="89"/>
      <c r="J4" s="89"/>
      <c r="K4" s="65"/>
    </row>
    <row r="5" spans="1:11" ht="49.5" customHeight="1">
      <c r="A5" s="5" t="s">
        <v>165</v>
      </c>
      <c r="B5" s="10" t="s">
        <v>170</v>
      </c>
      <c r="C5" s="110" t="s">
        <v>176</v>
      </c>
      <c r="D5" s="10" t="s">
        <v>29</v>
      </c>
      <c r="E5" s="10" t="s">
        <v>13</v>
      </c>
      <c r="F5" s="10" t="s">
        <v>77</v>
      </c>
      <c r="G5" s="10"/>
      <c r="H5" s="10" t="s">
        <v>35</v>
      </c>
      <c r="I5" s="10" t="s">
        <v>63</v>
      </c>
      <c r="J5" s="10" t="s">
        <v>78</v>
      </c>
      <c r="K5" s="20"/>
    </row>
    <row r="6" spans="1:11" ht="18.75" customHeight="1">
      <c r="A6" s="29" t="s">
        <v>15</v>
      </c>
      <c r="B6" s="7"/>
      <c r="C6" s="7"/>
      <c r="D6" s="4"/>
      <c r="E6" s="4"/>
      <c r="F6" s="4"/>
      <c r="G6" s="4"/>
      <c r="H6" s="4"/>
      <c r="I6" s="7"/>
      <c r="J6" s="7"/>
      <c r="K6" s="7"/>
    </row>
    <row r="7" spans="1:11" ht="12.75">
      <c r="A7" s="28" t="s">
        <v>4</v>
      </c>
      <c r="B7" s="4">
        <f>B9+B8</f>
        <v>56</v>
      </c>
      <c r="C7" s="4"/>
      <c r="D7" s="4">
        <f>D9+D8</f>
        <v>4705</v>
      </c>
      <c r="E7" s="4">
        <f>E9+E8</f>
        <v>22469</v>
      </c>
      <c r="F7" s="4">
        <f>B7+D7+E7</f>
        <v>27230</v>
      </c>
      <c r="G7" s="4"/>
      <c r="H7" s="4">
        <f>H9+H8</f>
        <v>548</v>
      </c>
      <c r="I7" s="4">
        <f>I9+I8</f>
        <v>238</v>
      </c>
      <c r="J7" s="4">
        <f>H7+I7</f>
        <v>786</v>
      </c>
      <c r="K7" s="7"/>
    </row>
    <row r="8" spans="1:11" ht="12.75">
      <c r="A8" s="34" t="s">
        <v>17</v>
      </c>
      <c r="B8" s="4">
        <v>33</v>
      </c>
      <c r="C8" s="105"/>
      <c r="D8" s="4">
        <v>3137</v>
      </c>
      <c r="E8" s="4">
        <v>16936</v>
      </c>
      <c r="F8" s="4">
        <f aca="true" t="shared" si="0" ref="F8:F13">B8+D8+E8</f>
        <v>20106</v>
      </c>
      <c r="G8" s="4"/>
      <c r="H8" s="4">
        <v>523</v>
      </c>
      <c r="I8" s="4">
        <v>65</v>
      </c>
      <c r="J8" s="4">
        <f aca="true" t="shared" si="1" ref="J8:J13">H8+I8</f>
        <v>588</v>
      </c>
      <c r="K8" s="4"/>
    </row>
    <row r="9" spans="1:11" ht="12.75">
      <c r="A9" s="34" t="s">
        <v>19</v>
      </c>
      <c r="B9" s="4">
        <v>23</v>
      </c>
      <c r="C9" s="105"/>
      <c r="D9" s="4">
        <v>1568</v>
      </c>
      <c r="E9" s="4">
        <v>5533</v>
      </c>
      <c r="F9" s="4">
        <f t="shared" si="0"/>
        <v>7124</v>
      </c>
      <c r="G9" s="4"/>
      <c r="H9" s="4">
        <v>25</v>
      </c>
      <c r="I9" s="4">
        <v>173</v>
      </c>
      <c r="J9" s="4">
        <f t="shared" si="1"/>
        <v>198</v>
      </c>
      <c r="K9" s="4"/>
    </row>
    <row r="10" spans="1:11" ht="25.5" customHeight="1">
      <c r="A10" s="57" t="s">
        <v>64</v>
      </c>
      <c r="B10" s="105"/>
      <c r="C10" s="105"/>
      <c r="D10" s="105"/>
      <c r="E10" s="105"/>
      <c r="F10" s="4"/>
      <c r="G10" s="4"/>
      <c r="H10" s="105"/>
      <c r="I10" s="105"/>
      <c r="J10" s="4"/>
      <c r="K10" s="4"/>
    </row>
    <row r="11" spans="1:11" ht="12.75">
      <c r="A11" s="28" t="s">
        <v>4</v>
      </c>
      <c r="B11" s="4">
        <f>B13+B12</f>
        <v>23</v>
      </c>
      <c r="C11" s="4"/>
      <c r="D11" s="4">
        <f>D13+D12</f>
        <v>1746</v>
      </c>
      <c r="E11" s="4">
        <f>E13+E12</f>
        <v>9086</v>
      </c>
      <c r="F11" s="4">
        <f t="shared" si="0"/>
        <v>10855</v>
      </c>
      <c r="G11" s="4"/>
      <c r="H11" s="4">
        <f>H12+H13</f>
        <v>288</v>
      </c>
      <c r="I11" s="4">
        <f>I12+I13</f>
        <v>45</v>
      </c>
      <c r="J11" s="4">
        <f t="shared" si="1"/>
        <v>333</v>
      </c>
      <c r="K11" s="4"/>
    </row>
    <row r="12" spans="1:11" ht="12.75">
      <c r="A12" s="34" t="s">
        <v>17</v>
      </c>
      <c r="B12" s="4">
        <v>12</v>
      </c>
      <c r="C12" s="105"/>
      <c r="D12" s="4">
        <v>1309</v>
      </c>
      <c r="E12" s="4">
        <v>7386</v>
      </c>
      <c r="F12" s="4">
        <f t="shared" si="0"/>
        <v>8707</v>
      </c>
      <c r="G12" s="4"/>
      <c r="H12" s="4">
        <v>276</v>
      </c>
      <c r="I12" s="4">
        <v>19</v>
      </c>
      <c r="J12" s="4">
        <f t="shared" si="1"/>
        <v>295</v>
      </c>
      <c r="K12" s="4"/>
    </row>
    <row r="13" spans="1:11" ht="12.75">
      <c r="A13" s="34" t="s">
        <v>19</v>
      </c>
      <c r="B13" s="4">
        <v>11</v>
      </c>
      <c r="C13" s="105"/>
      <c r="D13" s="4">
        <v>437</v>
      </c>
      <c r="E13" s="4">
        <v>1700</v>
      </c>
      <c r="F13" s="4">
        <f t="shared" si="0"/>
        <v>2148</v>
      </c>
      <c r="G13" s="4"/>
      <c r="H13" s="4">
        <v>12</v>
      </c>
      <c r="I13" s="4">
        <v>26</v>
      </c>
      <c r="J13" s="4">
        <f t="shared" si="1"/>
        <v>38</v>
      </c>
      <c r="K13" s="4"/>
    </row>
    <row r="14" spans="1:11" ht="16.5" customHeight="1">
      <c r="A14" s="29" t="s">
        <v>18</v>
      </c>
      <c r="B14" s="105"/>
      <c r="C14" s="105"/>
      <c r="D14" s="105"/>
      <c r="E14" s="105"/>
      <c r="F14" s="4"/>
      <c r="G14" s="4"/>
      <c r="H14" s="105"/>
      <c r="I14" s="105"/>
      <c r="J14" s="4"/>
      <c r="K14" s="4"/>
    </row>
    <row r="15" spans="1:11" ht="12.75">
      <c r="A15" s="28" t="s">
        <v>4</v>
      </c>
      <c r="B15" s="4">
        <f>B16+B17</f>
        <v>3</v>
      </c>
      <c r="C15" s="4"/>
      <c r="D15" s="4">
        <f>D17+D16</f>
        <v>225</v>
      </c>
      <c r="E15" s="4">
        <f>E17+E16</f>
        <v>6857</v>
      </c>
      <c r="F15" s="4">
        <f>B15+D15+E15</f>
        <v>7085</v>
      </c>
      <c r="G15" s="4"/>
      <c r="H15" s="4">
        <f>H17+H16</f>
        <v>432</v>
      </c>
      <c r="I15" s="73" t="s">
        <v>83</v>
      </c>
      <c r="J15" s="4">
        <f>H15</f>
        <v>432</v>
      </c>
      <c r="K15" s="4"/>
    </row>
    <row r="16" spans="1:11" ht="12.75">
      <c r="A16" s="34" t="s">
        <v>17</v>
      </c>
      <c r="B16" s="4">
        <v>2</v>
      </c>
      <c r="C16" s="4"/>
      <c r="D16" s="4">
        <v>179</v>
      </c>
      <c r="E16" s="4">
        <v>5176</v>
      </c>
      <c r="F16" s="4">
        <f>B16+D16+E16</f>
        <v>5357</v>
      </c>
      <c r="G16" s="4"/>
      <c r="H16" s="4">
        <v>420</v>
      </c>
      <c r="I16" s="73" t="s">
        <v>83</v>
      </c>
      <c r="J16" s="4">
        <f>H16</f>
        <v>420</v>
      </c>
      <c r="K16" s="4"/>
    </row>
    <row r="17" spans="1:11" ht="12.75">
      <c r="A17" s="34" t="s">
        <v>19</v>
      </c>
      <c r="B17" s="73">
        <v>1</v>
      </c>
      <c r="C17" s="73"/>
      <c r="D17" s="4">
        <v>46</v>
      </c>
      <c r="E17" s="4">
        <v>1681</v>
      </c>
      <c r="F17" s="4">
        <f>B17+D17+E17</f>
        <v>1728</v>
      </c>
      <c r="G17" s="4"/>
      <c r="H17" s="4">
        <v>12</v>
      </c>
      <c r="I17" s="73" t="s">
        <v>83</v>
      </c>
      <c r="J17" s="4">
        <f>H17</f>
        <v>12</v>
      </c>
      <c r="K17" s="4"/>
    </row>
    <row r="18" spans="1:11" ht="24.75" customHeight="1">
      <c r="A18" s="57" t="s">
        <v>64</v>
      </c>
      <c r="B18" s="105"/>
      <c r="C18" s="105"/>
      <c r="D18" s="105"/>
      <c r="E18" s="105"/>
      <c r="F18" s="4"/>
      <c r="G18" s="4"/>
      <c r="H18" s="105"/>
      <c r="I18" s="105"/>
      <c r="J18" s="4"/>
      <c r="K18" s="4"/>
    </row>
    <row r="19" spans="1:11" ht="12.75">
      <c r="A19" s="28" t="s">
        <v>4</v>
      </c>
      <c r="B19" s="73">
        <f>B21+B20</f>
        <v>3</v>
      </c>
      <c r="C19" s="73"/>
      <c r="D19" s="4">
        <f>D21+D20</f>
        <v>156</v>
      </c>
      <c r="E19" s="4">
        <f>E21+E20</f>
        <v>3780</v>
      </c>
      <c r="F19" s="4">
        <f>B19+D19+E19</f>
        <v>3939</v>
      </c>
      <c r="G19" s="4"/>
      <c r="H19" s="4">
        <f>H20+H21</f>
        <v>332</v>
      </c>
      <c r="I19" s="73" t="s">
        <v>83</v>
      </c>
      <c r="J19" s="4">
        <f>H19</f>
        <v>332</v>
      </c>
      <c r="K19" s="4"/>
    </row>
    <row r="20" spans="1:11" ht="12.75">
      <c r="A20" s="34" t="s">
        <v>17</v>
      </c>
      <c r="B20" s="73">
        <v>2</v>
      </c>
      <c r="C20" s="73"/>
      <c r="D20" s="4">
        <v>123</v>
      </c>
      <c r="E20" s="4">
        <v>3038</v>
      </c>
      <c r="F20" s="4">
        <f>B20+D20+E20</f>
        <v>3163</v>
      </c>
      <c r="G20" s="4"/>
      <c r="H20" s="4">
        <v>327</v>
      </c>
      <c r="I20" s="73" t="s">
        <v>83</v>
      </c>
      <c r="J20" s="4">
        <f>H20</f>
        <v>327</v>
      </c>
      <c r="K20" s="4"/>
    </row>
    <row r="21" spans="1:11" ht="12.75">
      <c r="A21" s="34" t="s">
        <v>19</v>
      </c>
      <c r="B21" s="81">
        <v>1</v>
      </c>
      <c r="C21" s="81"/>
      <c r="D21" s="19">
        <v>33</v>
      </c>
      <c r="E21" s="19">
        <v>742</v>
      </c>
      <c r="F21" s="4">
        <f>B21+D21+E21</f>
        <v>776</v>
      </c>
      <c r="G21" s="4"/>
      <c r="H21" s="81">
        <v>5</v>
      </c>
      <c r="I21" s="81" t="s">
        <v>83</v>
      </c>
      <c r="J21" s="4">
        <f>H21</f>
        <v>5</v>
      </c>
      <c r="K21" s="19"/>
    </row>
    <row r="22" spans="1:10" ht="16.5" customHeight="1">
      <c r="A22" s="29" t="s">
        <v>70</v>
      </c>
      <c r="B22" s="1"/>
      <c r="C22" s="1"/>
      <c r="D22" s="1"/>
      <c r="E22" s="1"/>
      <c r="F22" s="1"/>
      <c r="G22" s="1"/>
      <c r="H22" s="1"/>
      <c r="I22" s="1"/>
      <c r="J22" s="1"/>
    </row>
    <row r="23" spans="1:10" ht="12.75">
      <c r="A23" s="28" t="s">
        <v>4</v>
      </c>
      <c r="B23" s="4">
        <f>B25+B24</f>
        <v>59</v>
      </c>
      <c r="C23" s="4"/>
      <c r="D23" s="4">
        <f>D25+D24</f>
        <v>4930</v>
      </c>
      <c r="E23" s="4">
        <f>E25+E24</f>
        <v>29326</v>
      </c>
      <c r="F23" s="4">
        <f>F25+F24</f>
        <v>34315</v>
      </c>
      <c r="G23" s="4"/>
      <c r="H23" s="4">
        <f>H7+H15</f>
        <v>980</v>
      </c>
      <c r="I23" s="4">
        <f>I7</f>
        <v>238</v>
      </c>
      <c r="J23" s="4">
        <f>H23+I23</f>
        <v>1218</v>
      </c>
    </row>
    <row r="24" spans="1:10" ht="12.75">
      <c r="A24" s="34" t="s">
        <v>17</v>
      </c>
      <c r="B24" s="4">
        <f>B8+B16</f>
        <v>35</v>
      </c>
      <c r="C24" s="4"/>
      <c r="D24" s="4">
        <f aca="true" t="shared" si="2" ref="D24:F25">D8+D16</f>
        <v>3316</v>
      </c>
      <c r="E24" s="4">
        <f t="shared" si="2"/>
        <v>22112</v>
      </c>
      <c r="F24" s="4">
        <f t="shared" si="2"/>
        <v>25463</v>
      </c>
      <c r="G24" s="4"/>
      <c r="H24" s="4">
        <f>H8+H16</f>
        <v>943</v>
      </c>
      <c r="I24" s="4">
        <f>I8</f>
        <v>65</v>
      </c>
      <c r="J24" s="4">
        <f>H24+I24</f>
        <v>1008</v>
      </c>
    </row>
    <row r="25" spans="1:10" ht="12.75">
      <c r="A25" s="34" t="s">
        <v>19</v>
      </c>
      <c r="B25" s="4">
        <f>B9+B17</f>
        <v>24</v>
      </c>
      <c r="C25" s="4"/>
      <c r="D25" s="4">
        <f t="shared" si="2"/>
        <v>1614</v>
      </c>
      <c r="E25" s="4">
        <f t="shared" si="2"/>
        <v>7214</v>
      </c>
      <c r="F25" s="4">
        <f t="shared" si="2"/>
        <v>8852</v>
      </c>
      <c r="G25" s="4"/>
      <c r="H25" s="4">
        <f>H9+H17</f>
        <v>37</v>
      </c>
      <c r="I25" s="4">
        <f>I9</f>
        <v>173</v>
      </c>
      <c r="J25" s="4">
        <f>H25+I25</f>
        <v>210</v>
      </c>
    </row>
    <row r="26" spans="1:10" ht="22.5" customHeight="1">
      <c r="A26" s="57" t="s">
        <v>64</v>
      </c>
      <c r="B26" s="116"/>
      <c r="C26" s="1"/>
      <c r="D26" s="1"/>
      <c r="E26" s="1"/>
      <c r="F26" s="1"/>
      <c r="G26" s="1"/>
      <c r="H26" s="1"/>
      <c r="I26" s="116"/>
      <c r="J26" s="1"/>
    </row>
    <row r="27" spans="1:10" ht="12.75">
      <c r="A27" s="28" t="s">
        <v>4</v>
      </c>
      <c r="B27" s="4">
        <f>B29+B28</f>
        <v>26</v>
      </c>
      <c r="C27" s="4"/>
      <c r="D27" s="4">
        <f>D29+D28</f>
        <v>1902</v>
      </c>
      <c r="E27" s="4">
        <f>E29+E28</f>
        <v>12866</v>
      </c>
      <c r="F27" s="4">
        <f>F29+F28</f>
        <v>14794</v>
      </c>
      <c r="G27" s="4"/>
      <c r="H27" s="4">
        <f aca="true" t="shared" si="3" ref="H27:J28">H11+H19</f>
        <v>620</v>
      </c>
      <c r="I27" s="4">
        <f>I11</f>
        <v>45</v>
      </c>
      <c r="J27" s="4">
        <f>J11+J19</f>
        <v>665</v>
      </c>
    </row>
    <row r="28" spans="1:10" ht="12.75">
      <c r="A28" s="56" t="s">
        <v>17</v>
      </c>
      <c r="B28" s="4">
        <f>B12+B20</f>
        <v>14</v>
      </c>
      <c r="C28" s="4"/>
      <c r="D28" s="4">
        <f>D12+D20</f>
        <v>1432</v>
      </c>
      <c r="E28" s="4">
        <f>E12+E20</f>
        <v>10424</v>
      </c>
      <c r="F28" s="4">
        <f>F12+F20</f>
        <v>11870</v>
      </c>
      <c r="G28" s="4"/>
      <c r="H28" s="4">
        <f t="shared" si="3"/>
        <v>603</v>
      </c>
      <c r="I28" s="4">
        <f>I12</f>
        <v>19</v>
      </c>
      <c r="J28" s="4">
        <f t="shared" si="3"/>
        <v>622</v>
      </c>
    </row>
    <row r="29" spans="1:11" ht="12.75">
      <c r="A29" s="35" t="s">
        <v>19</v>
      </c>
      <c r="B29" s="68">
        <f>B13+B21</f>
        <v>12</v>
      </c>
      <c r="C29" s="68"/>
      <c r="D29" s="68">
        <f aca="true" t="shared" si="4" ref="D29:J29">D13+D21</f>
        <v>470</v>
      </c>
      <c r="E29" s="68">
        <f t="shared" si="4"/>
        <v>2442</v>
      </c>
      <c r="F29" s="68">
        <f t="shared" si="4"/>
        <v>2924</v>
      </c>
      <c r="G29" s="68"/>
      <c r="H29" s="68">
        <f t="shared" si="4"/>
        <v>17</v>
      </c>
      <c r="I29" s="68">
        <f>I13</f>
        <v>26</v>
      </c>
      <c r="J29" s="68">
        <f t="shared" si="4"/>
        <v>43</v>
      </c>
      <c r="K29" s="6"/>
    </row>
    <row r="30" spans="1:11" ht="23.25" customHeight="1">
      <c r="A30" s="35"/>
      <c r="B30" s="19"/>
      <c r="C30" s="19"/>
      <c r="D30" s="19"/>
      <c r="E30" s="19"/>
      <c r="F30" s="19"/>
      <c r="G30" s="19"/>
      <c r="H30" s="19"/>
      <c r="I30" s="19"/>
      <c r="J30" s="19"/>
      <c r="K30" s="6"/>
    </row>
    <row r="31" spans="1:10" ht="14.25" customHeight="1">
      <c r="A31" s="137" t="s">
        <v>93</v>
      </c>
      <c r="B31" s="138"/>
      <c r="C31" s="138"/>
      <c r="D31" s="138"/>
      <c r="E31" s="138"/>
      <c r="F31" s="138"/>
      <c r="G31" s="138"/>
      <c r="H31" s="138"/>
      <c r="I31" s="138"/>
      <c r="J31" s="138"/>
    </row>
    <row r="32" ht="12.75">
      <c r="A32" s="28"/>
    </row>
    <row r="33" ht="12.75">
      <c r="A33" s="28"/>
    </row>
    <row r="34" ht="12.75">
      <c r="A34" s="28"/>
    </row>
  </sheetData>
  <mergeCells count="3">
    <mergeCell ref="A1:J1"/>
    <mergeCell ref="A3:J3"/>
    <mergeCell ref="A31:J31"/>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9.xml><?xml version="1.0" encoding="utf-8"?>
<worksheet xmlns="http://schemas.openxmlformats.org/spreadsheetml/2006/main" xmlns:r="http://schemas.openxmlformats.org/officeDocument/2006/relationships">
  <dimension ref="A1:N57"/>
  <sheetViews>
    <sheetView workbookViewId="0" topLeftCell="A13">
      <selection activeCell="M19" sqref="L19:M19"/>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133" t="s">
        <v>184</v>
      </c>
      <c r="B1" s="134"/>
      <c r="C1" s="134"/>
      <c r="D1" s="134"/>
      <c r="E1" s="134"/>
      <c r="F1" s="134"/>
      <c r="G1" s="134"/>
      <c r="H1" s="134"/>
      <c r="I1" s="134"/>
      <c r="J1" s="134"/>
      <c r="K1" s="134"/>
      <c r="L1" s="134"/>
      <c r="M1" s="134"/>
    </row>
    <row r="2" spans="1:13" ht="7.5" customHeight="1">
      <c r="A2" s="86"/>
      <c r="B2" s="87"/>
      <c r="C2" s="87"/>
      <c r="D2" s="87"/>
      <c r="E2" s="87"/>
      <c r="F2" s="87"/>
      <c r="G2" s="87"/>
      <c r="H2" s="87"/>
      <c r="I2" s="87"/>
      <c r="J2" s="87"/>
      <c r="K2" s="87"/>
      <c r="L2" s="87"/>
      <c r="M2" s="87"/>
    </row>
    <row r="3" spans="1:13" ht="25.5" customHeight="1">
      <c r="A3" s="136" t="s">
        <v>209</v>
      </c>
      <c r="B3" s="136"/>
      <c r="C3" s="136"/>
      <c r="D3" s="136"/>
      <c r="E3" s="136"/>
      <c r="F3" s="136"/>
      <c r="G3" s="136"/>
      <c r="H3" s="136"/>
      <c r="I3" s="136"/>
      <c r="J3" s="136"/>
      <c r="K3" s="136"/>
      <c r="L3" s="136"/>
      <c r="M3" s="136"/>
    </row>
    <row r="4" spans="1:14" ht="27" customHeight="1">
      <c r="A4" s="21" t="s">
        <v>166</v>
      </c>
      <c r="B4" s="95" t="s">
        <v>94</v>
      </c>
      <c r="C4" s="97"/>
      <c r="D4" s="140" t="s">
        <v>95</v>
      </c>
      <c r="E4" s="140"/>
      <c r="F4" s="141"/>
      <c r="G4" s="141"/>
      <c r="H4" s="141"/>
      <c r="I4" s="21"/>
      <c r="J4" s="140" t="s">
        <v>96</v>
      </c>
      <c r="K4" s="141"/>
      <c r="L4" s="141"/>
      <c r="M4" s="96"/>
      <c r="N4" s="37"/>
    </row>
    <row r="5" spans="1:14" ht="47.25" customHeight="1">
      <c r="A5" s="5" t="s">
        <v>194</v>
      </c>
      <c r="B5" s="10" t="s">
        <v>154</v>
      </c>
      <c r="C5" s="10"/>
      <c r="D5" s="10" t="s">
        <v>172</v>
      </c>
      <c r="E5" s="110" t="s">
        <v>171</v>
      </c>
      <c r="F5" s="10" t="s">
        <v>155</v>
      </c>
      <c r="G5" s="10" t="s">
        <v>13</v>
      </c>
      <c r="H5" s="10" t="s">
        <v>77</v>
      </c>
      <c r="I5" s="10"/>
      <c r="J5" s="10" t="s">
        <v>82</v>
      </c>
      <c r="K5" s="10" t="s">
        <v>14</v>
      </c>
      <c r="L5" s="10" t="s">
        <v>153</v>
      </c>
      <c r="M5" s="10" t="s">
        <v>72</v>
      </c>
      <c r="N5" s="20"/>
    </row>
    <row r="6" spans="1:14" ht="18.75" customHeight="1">
      <c r="A6" s="14" t="s">
        <v>17</v>
      </c>
      <c r="B6" s="7"/>
      <c r="C6" s="7"/>
      <c r="D6" s="4"/>
      <c r="E6" s="4"/>
      <c r="F6" s="4"/>
      <c r="G6" s="4"/>
      <c r="H6" s="4"/>
      <c r="I6" s="4"/>
      <c r="J6" s="7"/>
      <c r="K6" s="7"/>
      <c r="L6" s="7"/>
      <c r="M6" s="7"/>
      <c r="N6" s="7"/>
    </row>
    <row r="7" spans="1:14" ht="12.75">
      <c r="A7" s="13" t="s">
        <v>27</v>
      </c>
      <c r="B7" s="73" t="s">
        <v>83</v>
      </c>
      <c r="C7" s="115"/>
      <c r="D7" s="4">
        <v>5</v>
      </c>
      <c r="E7" s="105"/>
      <c r="F7" s="117">
        <v>0</v>
      </c>
      <c r="G7" s="117">
        <v>0</v>
      </c>
      <c r="H7" s="4">
        <v>0</v>
      </c>
      <c r="I7" s="105"/>
      <c r="J7" s="4">
        <v>4</v>
      </c>
      <c r="K7" s="73" t="s">
        <v>83</v>
      </c>
      <c r="L7" s="4">
        <v>3</v>
      </c>
      <c r="M7" s="1">
        <v>4</v>
      </c>
      <c r="N7" s="4"/>
    </row>
    <row r="8" spans="1:14" ht="12.75">
      <c r="A8" s="3" t="s">
        <v>28</v>
      </c>
      <c r="B8" s="4">
        <v>25</v>
      </c>
      <c r="C8" s="105"/>
      <c r="D8" s="4">
        <v>77</v>
      </c>
      <c r="E8" s="105"/>
      <c r="F8" s="4">
        <v>61</v>
      </c>
      <c r="G8" s="4">
        <v>45</v>
      </c>
      <c r="H8" s="4">
        <v>46</v>
      </c>
      <c r="I8" s="105"/>
      <c r="J8" s="4">
        <v>48</v>
      </c>
      <c r="K8" s="4">
        <v>17</v>
      </c>
      <c r="L8" s="4">
        <v>37</v>
      </c>
      <c r="M8" s="1">
        <v>47</v>
      </c>
      <c r="N8" s="4"/>
    </row>
    <row r="9" spans="1:14" ht="12.75">
      <c r="A9" s="3" t="s">
        <v>20</v>
      </c>
      <c r="B9" s="1">
        <v>19</v>
      </c>
      <c r="C9" s="116"/>
      <c r="D9" s="4">
        <v>10</v>
      </c>
      <c r="E9" s="105"/>
      <c r="F9" s="4">
        <v>13</v>
      </c>
      <c r="G9" s="4">
        <v>17</v>
      </c>
      <c r="H9" s="4">
        <v>16</v>
      </c>
      <c r="I9" s="105"/>
      <c r="J9" s="4">
        <v>22</v>
      </c>
      <c r="K9" s="4">
        <v>47</v>
      </c>
      <c r="L9" s="4">
        <v>25</v>
      </c>
      <c r="M9" s="1">
        <v>22</v>
      </c>
      <c r="N9" s="4"/>
    </row>
    <row r="10" spans="1:14" ht="12.75">
      <c r="A10" s="3" t="s">
        <v>21</v>
      </c>
      <c r="B10" s="1">
        <v>20</v>
      </c>
      <c r="C10" s="116"/>
      <c r="D10" s="4">
        <v>4</v>
      </c>
      <c r="E10" s="105"/>
      <c r="F10" s="4">
        <v>9</v>
      </c>
      <c r="G10" s="4">
        <v>14</v>
      </c>
      <c r="H10" s="4">
        <v>14</v>
      </c>
      <c r="I10" s="105"/>
      <c r="J10" s="4">
        <v>10</v>
      </c>
      <c r="K10" s="4">
        <v>13</v>
      </c>
      <c r="L10" s="4">
        <v>14</v>
      </c>
      <c r="M10" s="1">
        <v>11</v>
      </c>
      <c r="N10" s="4"/>
    </row>
    <row r="11" spans="1:14" ht="12.75">
      <c r="A11" s="3" t="s">
        <v>22</v>
      </c>
      <c r="B11" s="4">
        <v>17</v>
      </c>
      <c r="C11" s="105"/>
      <c r="D11" s="4">
        <v>3</v>
      </c>
      <c r="E11" s="105"/>
      <c r="F11" s="4">
        <v>7</v>
      </c>
      <c r="G11" s="4">
        <v>12</v>
      </c>
      <c r="H11" s="4">
        <v>12</v>
      </c>
      <c r="I11" s="105"/>
      <c r="J11" s="4">
        <v>8</v>
      </c>
      <c r="K11" s="4">
        <v>13</v>
      </c>
      <c r="L11" s="4">
        <v>11</v>
      </c>
      <c r="M11" s="1">
        <v>9</v>
      </c>
      <c r="N11" s="4"/>
    </row>
    <row r="12" spans="1:14" ht="12.75">
      <c r="A12" s="3" t="s">
        <v>23</v>
      </c>
      <c r="B12" s="1">
        <v>11</v>
      </c>
      <c r="C12" s="116"/>
      <c r="D12" s="4">
        <v>1</v>
      </c>
      <c r="E12" s="105"/>
      <c r="F12" s="4">
        <v>6</v>
      </c>
      <c r="G12" s="4">
        <v>7</v>
      </c>
      <c r="H12" s="4">
        <v>7</v>
      </c>
      <c r="I12" s="105"/>
      <c r="J12" s="4">
        <v>5</v>
      </c>
      <c r="K12" s="4">
        <v>5</v>
      </c>
      <c r="L12" s="4">
        <v>7</v>
      </c>
      <c r="M12" s="1">
        <v>5</v>
      </c>
      <c r="N12" s="4"/>
    </row>
    <row r="13" spans="1:14" ht="12.75">
      <c r="A13" s="3" t="s">
        <v>24</v>
      </c>
      <c r="B13" s="1">
        <v>6</v>
      </c>
      <c r="C13" s="116"/>
      <c r="D13" s="4">
        <v>1</v>
      </c>
      <c r="E13" s="105"/>
      <c r="F13" s="4">
        <v>4</v>
      </c>
      <c r="G13" s="4">
        <v>4</v>
      </c>
      <c r="H13" s="4">
        <v>4</v>
      </c>
      <c r="I13" s="105"/>
      <c r="J13" s="4">
        <v>2</v>
      </c>
      <c r="K13" s="4">
        <v>6</v>
      </c>
      <c r="L13" s="4">
        <v>4</v>
      </c>
      <c r="M13" s="1">
        <v>2</v>
      </c>
      <c r="N13" s="4"/>
    </row>
    <row r="14" spans="1:14" ht="12.75">
      <c r="A14" s="3" t="s">
        <v>25</v>
      </c>
      <c r="B14" s="1">
        <v>1</v>
      </c>
      <c r="C14" s="116"/>
      <c r="D14" s="4">
        <v>0</v>
      </c>
      <c r="E14" s="105"/>
      <c r="F14" s="4">
        <v>0</v>
      </c>
      <c r="G14" s="4">
        <v>1</v>
      </c>
      <c r="H14" s="4">
        <v>1</v>
      </c>
      <c r="I14" s="105"/>
      <c r="J14" s="4">
        <v>0</v>
      </c>
      <c r="K14" s="73" t="s">
        <v>83</v>
      </c>
      <c r="L14" s="4">
        <v>0</v>
      </c>
      <c r="M14" s="1">
        <v>0</v>
      </c>
      <c r="N14" s="4"/>
    </row>
    <row r="15" spans="1:14" ht="12.75">
      <c r="A15" s="3" t="s">
        <v>26</v>
      </c>
      <c r="B15" s="117" t="s">
        <v>83</v>
      </c>
      <c r="C15" s="111"/>
      <c r="D15" s="73" t="s">
        <v>83</v>
      </c>
      <c r="E15" s="115"/>
      <c r="F15" s="73" t="s">
        <v>83</v>
      </c>
      <c r="G15" s="4">
        <v>0</v>
      </c>
      <c r="H15" s="7">
        <v>0</v>
      </c>
      <c r="I15" s="111"/>
      <c r="J15" s="7">
        <v>0</v>
      </c>
      <c r="K15" s="73" t="s">
        <v>83</v>
      </c>
      <c r="L15" s="117">
        <v>0</v>
      </c>
      <c r="M15" s="119">
        <v>0</v>
      </c>
      <c r="N15" s="4"/>
    </row>
    <row r="16" spans="1:14" ht="12.75">
      <c r="A16" s="3" t="s">
        <v>136</v>
      </c>
      <c r="B16" s="4">
        <v>100</v>
      </c>
      <c r="C16" s="4"/>
      <c r="D16" s="4">
        <v>100</v>
      </c>
      <c r="E16" s="4"/>
      <c r="F16" s="4">
        <v>100</v>
      </c>
      <c r="G16" s="4">
        <v>100</v>
      </c>
      <c r="H16" s="4">
        <v>100</v>
      </c>
      <c r="I16" s="4"/>
      <c r="J16" s="4">
        <v>100</v>
      </c>
      <c r="K16" s="4">
        <v>100</v>
      </c>
      <c r="L16" s="4">
        <v>100</v>
      </c>
      <c r="M16" s="4">
        <v>100</v>
      </c>
      <c r="N16" s="4"/>
    </row>
    <row r="17" spans="1:14" ht="12.75">
      <c r="A17" s="3" t="s">
        <v>71</v>
      </c>
      <c r="B17" s="4">
        <v>10685</v>
      </c>
      <c r="C17" s="105"/>
      <c r="D17" s="4">
        <v>4003</v>
      </c>
      <c r="E17" s="105"/>
      <c r="F17" s="4">
        <v>8044</v>
      </c>
      <c r="G17" s="4">
        <v>39983</v>
      </c>
      <c r="H17" s="4">
        <v>62715</v>
      </c>
      <c r="I17" s="105"/>
      <c r="J17" s="4">
        <v>159917</v>
      </c>
      <c r="K17" s="4">
        <v>119</v>
      </c>
      <c r="L17" s="4">
        <v>10640</v>
      </c>
      <c r="M17" s="4">
        <v>170676</v>
      </c>
      <c r="N17" s="4"/>
    </row>
    <row r="18" spans="1:14" ht="16.5" customHeight="1">
      <c r="A18" s="14" t="s">
        <v>19</v>
      </c>
      <c r="B18" s="105"/>
      <c r="C18" s="105"/>
      <c r="D18" s="105"/>
      <c r="E18" s="105"/>
      <c r="F18" s="105"/>
      <c r="G18" s="105"/>
      <c r="H18" s="105"/>
      <c r="I18" s="105"/>
      <c r="J18" s="105"/>
      <c r="K18" s="105"/>
      <c r="L18" s="105"/>
      <c r="M18" s="105"/>
      <c r="N18" s="4"/>
    </row>
    <row r="19" spans="1:14" ht="12.75">
      <c r="A19" s="13" t="s">
        <v>27</v>
      </c>
      <c r="B19" s="117">
        <v>0</v>
      </c>
      <c r="C19" s="115"/>
      <c r="D19" s="4">
        <v>6</v>
      </c>
      <c r="E19" s="105"/>
      <c r="F19" s="73" t="s">
        <v>83</v>
      </c>
      <c r="G19" s="117">
        <v>0</v>
      </c>
      <c r="H19" s="4">
        <v>1</v>
      </c>
      <c r="I19" s="105"/>
      <c r="J19" s="4">
        <v>4</v>
      </c>
      <c r="K19" s="73" t="s">
        <v>83</v>
      </c>
      <c r="L19" s="4">
        <v>4</v>
      </c>
      <c r="M19" s="1">
        <v>4</v>
      </c>
      <c r="N19" s="4"/>
    </row>
    <row r="20" spans="1:14" ht="12.75">
      <c r="A20" s="3" t="s">
        <v>28</v>
      </c>
      <c r="B20" s="4">
        <v>36</v>
      </c>
      <c r="C20" s="105"/>
      <c r="D20" s="4">
        <v>78</v>
      </c>
      <c r="E20" s="105"/>
      <c r="F20" s="4">
        <v>69</v>
      </c>
      <c r="G20" s="4">
        <v>62</v>
      </c>
      <c r="H20" s="4">
        <v>62</v>
      </c>
      <c r="I20" s="105"/>
      <c r="J20" s="4">
        <v>55</v>
      </c>
      <c r="K20" s="4">
        <v>11</v>
      </c>
      <c r="L20" s="4">
        <v>43</v>
      </c>
      <c r="M20" s="1">
        <v>54</v>
      </c>
      <c r="N20" s="4"/>
    </row>
    <row r="21" spans="1:14" ht="12.75">
      <c r="A21" s="3" t="s">
        <v>20</v>
      </c>
      <c r="B21" s="4">
        <v>17</v>
      </c>
      <c r="C21" s="105"/>
      <c r="D21" s="4">
        <v>10</v>
      </c>
      <c r="E21" s="105"/>
      <c r="F21" s="4">
        <v>16</v>
      </c>
      <c r="G21" s="4">
        <v>16</v>
      </c>
      <c r="H21" s="4">
        <v>15</v>
      </c>
      <c r="I21" s="105"/>
      <c r="J21" s="4">
        <v>26</v>
      </c>
      <c r="K21" s="4">
        <v>48</v>
      </c>
      <c r="L21" s="4">
        <v>27</v>
      </c>
      <c r="M21" s="1">
        <v>26</v>
      </c>
      <c r="N21" s="4"/>
    </row>
    <row r="22" spans="1:14" ht="12.75">
      <c r="A22" s="3" t="s">
        <v>21</v>
      </c>
      <c r="B22" s="4">
        <v>14</v>
      </c>
      <c r="C22" s="105"/>
      <c r="D22" s="4">
        <v>3</v>
      </c>
      <c r="E22" s="105"/>
      <c r="F22" s="4">
        <v>6</v>
      </c>
      <c r="G22" s="4">
        <v>8</v>
      </c>
      <c r="H22" s="4">
        <v>8</v>
      </c>
      <c r="I22" s="105"/>
      <c r="J22" s="4">
        <v>8</v>
      </c>
      <c r="K22" s="4">
        <v>28</v>
      </c>
      <c r="L22" s="4">
        <v>13</v>
      </c>
      <c r="M22" s="1">
        <v>8</v>
      </c>
      <c r="N22" s="4"/>
    </row>
    <row r="23" spans="1:14" ht="12.75">
      <c r="A23" s="3" t="s">
        <v>22</v>
      </c>
      <c r="B23" s="4">
        <v>14</v>
      </c>
      <c r="C23" s="105"/>
      <c r="D23" s="4">
        <v>2</v>
      </c>
      <c r="E23" s="105"/>
      <c r="F23" s="4">
        <v>4</v>
      </c>
      <c r="G23" s="4">
        <v>7</v>
      </c>
      <c r="H23" s="4">
        <v>7</v>
      </c>
      <c r="I23" s="105"/>
      <c r="J23" s="4">
        <v>4</v>
      </c>
      <c r="K23" s="4">
        <v>8</v>
      </c>
      <c r="L23" s="4">
        <v>7</v>
      </c>
      <c r="M23" s="1">
        <v>4</v>
      </c>
      <c r="N23" s="4"/>
    </row>
    <row r="24" spans="1:14" ht="12.75">
      <c r="A24" s="3" t="s">
        <v>23</v>
      </c>
      <c r="B24" s="4">
        <v>10</v>
      </c>
      <c r="C24" s="105"/>
      <c r="D24" s="4">
        <v>0</v>
      </c>
      <c r="E24" s="105"/>
      <c r="F24" s="4">
        <v>3</v>
      </c>
      <c r="G24" s="4">
        <v>4</v>
      </c>
      <c r="H24" s="4">
        <v>4</v>
      </c>
      <c r="I24" s="105"/>
      <c r="J24" s="4">
        <v>2</v>
      </c>
      <c r="K24" s="4">
        <v>4</v>
      </c>
      <c r="L24" s="4">
        <v>3</v>
      </c>
      <c r="M24" s="1">
        <v>2</v>
      </c>
      <c r="N24" s="4"/>
    </row>
    <row r="25" spans="1:14" ht="12.75">
      <c r="A25" s="3" t="s">
        <v>24</v>
      </c>
      <c r="B25" s="4">
        <v>7</v>
      </c>
      <c r="C25" s="105"/>
      <c r="D25" s="4">
        <v>0</v>
      </c>
      <c r="E25" s="105"/>
      <c r="F25" s="4">
        <v>2</v>
      </c>
      <c r="G25" s="4">
        <v>2</v>
      </c>
      <c r="H25" s="4">
        <v>3</v>
      </c>
      <c r="I25" s="105"/>
      <c r="J25" s="4">
        <v>1</v>
      </c>
      <c r="K25" s="73" t="s">
        <v>83</v>
      </c>
      <c r="L25" s="4">
        <v>2</v>
      </c>
      <c r="M25" s="1">
        <v>1</v>
      </c>
      <c r="N25" s="4"/>
    </row>
    <row r="26" spans="1:14" ht="12.75">
      <c r="A26" s="3" t="s">
        <v>25</v>
      </c>
      <c r="B26" s="4">
        <v>1</v>
      </c>
      <c r="C26" s="105"/>
      <c r="D26" s="117" t="s">
        <v>83</v>
      </c>
      <c r="E26" s="111"/>
      <c r="F26" s="4">
        <v>0</v>
      </c>
      <c r="G26" s="4">
        <v>0</v>
      </c>
      <c r="H26" s="4">
        <v>0</v>
      </c>
      <c r="I26" s="105"/>
      <c r="J26" s="4">
        <v>0</v>
      </c>
      <c r="K26" s="4">
        <v>1</v>
      </c>
      <c r="L26" s="4">
        <v>0</v>
      </c>
      <c r="M26" s="1">
        <v>0</v>
      </c>
      <c r="N26" s="4"/>
    </row>
    <row r="27" spans="1:14" ht="12.75">
      <c r="A27" s="3" t="s">
        <v>26</v>
      </c>
      <c r="B27" s="117" t="s">
        <v>83</v>
      </c>
      <c r="C27" s="115"/>
      <c r="D27" s="73" t="s">
        <v>83</v>
      </c>
      <c r="E27" s="115"/>
      <c r="F27" s="73" t="s">
        <v>83</v>
      </c>
      <c r="G27" s="7">
        <v>0</v>
      </c>
      <c r="H27" s="7">
        <v>0</v>
      </c>
      <c r="I27" s="111"/>
      <c r="J27" s="7">
        <v>0</v>
      </c>
      <c r="K27" s="73" t="s">
        <v>83</v>
      </c>
      <c r="L27" s="117">
        <v>0</v>
      </c>
      <c r="M27" s="119">
        <v>0</v>
      </c>
      <c r="N27" s="4"/>
    </row>
    <row r="28" spans="1:14" ht="12.75">
      <c r="A28" s="21" t="s">
        <v>136</v>
      </c>
      <c r="B28" s="4">
        <v>100</v>
      </c>
      <c r="C28" s="4"/>
      <c r="D28" s="4">
        <v>100</v>
      </c>
      <c r="E28" s="4"/>
      <c r="F28" s="4">
        <v>100</v>
      </c>
      <c r="G28" s="4">
        <v>100</v>
      </c>
      <c r="H28" s="4">
        <v>100</v>
      </c>
      <c r="I28" s="4"/>
      <c r="J28" s="4">
        <f>SUM(J19:J27)</f>
        <v>100</v>
      </c>
      <c r="K28" s="4">
        <f>SUM(K19:K27)</f>
        <v>100</v>
      </c>
      <c r="L28" s="4">
        <v>100</v>
      </c>
      <c r="M28" s="4">
        <v>100</v>
      </c>
      <c r="N28" s="19"/>
    </row>
    <row r="29" spans="1:14" ht="12.75">
      <c r="A29" s="21" t="s">
        <v>71</v>
      </c>
      <c r="B29" s="19">
        <v>4821</v>
      </c>
      <c r="C29" s="106"/>
      <c r="D29" s="19">
        <v>4797</v>
      </c>
      <c r="E29" s="106"/>
      <c r="F29" s="19">
        <v>4632</v>
      </c>
      <c r="G29" s="19">
        <v>20179</v>
      </c>
      <c r="H29" s="19">
        <v>34429</v>
      </c>
      <c r="I29" s="106"/>
      <c r="J29" s="19">
        <v>106124</v>
      </c>
      <c r="K29" s="19">
        <v>75</v>
      </c>
      <c r="L29" s="19">
        <v>10551</v>
      </c>
      <c r="M29" s="19">
        <v>116750</v>
      </c>
      <c r="N29" s="19"/>
    </row>
    <row r="30" spans="1:13" ht="16.5" customHeight="1">
      <c r="A30" s="29" t="s">
        <v>4</v>
      </c>
      <c r="B30" s="116"/>
      <c r="C30" s="116"/>
      <c r="D30" s="116"/>
      <c r="E30" s="116"/>
      <c r="F30" s="1"/>
      <c r="G30" s="116"/>
      <c r="H30" s="116"/>
      <c r="I30" s="116"/>
      <c r="J30" s="116"/>
      <c r="K30" s="116"/>
      <c r="L30" s="116"/>
      <c r="M30" s="116"/>
    </row>
    <row r="31" spans="1:13" ht="12.75">
      <c r="A31" s="13" t="s">
        <v>27</v>
      </c>
      <c r="B31" s="122">
        <v>0</v>
      </c>
      <c r="C31" s="112"/>
      <c r="D31" s="1">
        <v>6</v>
      </c>
      <c r="E31" s="116"/>
      <c r="F31" s="122">
        <v>0</v>
      </c>
      <c r="G31" s="122">
        <v>0</v>
      </c>
      <c r="H31" s="1">
        <v>1</v>
      </c>
      <c r="I31" s="116"/>
      <c r="J31" s="4">
        <v>4</v>
      </c>
      <c r="K31" s="118" t="s">
        <v>83</v>
      </c>
      <c r="L31" s="1">
        <v>4</v>
      </c>
      <c r="M31" s="1">
        <v>4</v>
      </c>
    </row>
    <row r="32" spans="1:13" ht="12.75">
      <c r="A32" s="3" t="s">
        <v>28</v>
      </c>
      <c r="B32" s="1">
        <v>29</v>
      </c>
      <c r="C32" s="116"/>
      <c r="D32" s="1">
        <v>78</v>
      </c>
      <c r="E32" s="116"/>
      <c r="F32" s="1">
        <v>64</v>
      </c>
      <c r="G32" s="1">
        <v>51</v>
      </c>
      <c r="H32" s="1">
        <v>52</v>
      </c>
      <c r="I32" s="116"/>
      <c r="J32" s="1">
        <v>51</v>
      </c>
      <c r="K32" s="1">
        <v>14</v>
      </c>
      <c r="L32" s="1">
        <v>40</v>
      </c>
      <c r="M32" s="1">
        <v>50</v>
      </c>
    </row>
    <row r="33" spans="1:13" ht="12.75">
      <c r="A33" s="3" t="s">
        <v>20</v>
      </c>
      <c r="B33" s="1">
        <v>18</v>
      </c>
      <c r="C33" s="116"/>
      <c r="D33" s="1">
        <v>10</v>
      </c>
      <c r="E33" s="116"/>
      <c r="F33" s="1">
        <v>14</v>
      </c>
      <c r="G33" s="1">
        <v>16</v>
      </c>
      <c r="H33" s="1">
        <v>16</v>
      </c>
      <c r="I33" s="116"/>
      <c r="J33" s="1">
        <v>24</v>
      </c>
      <c r="K33" s="1">
        <v>47</v>
      </c>
      <c r="L33" s="1">
        <v>26</v>
      </c>
      <c r="M33" s="1">
        <v>24</v>
      </c>
    </row>
    <row r="34" spans="1:13" ht="12.75">
      <c r="A34" s="3" t="s">
        <v>21</v>
      </c>
      <c r="B34" s="1">
        <v>18</v>
      </c>
      <c r="C34" s="116"/>
      <c r="D34" s="1">
        <v>4</v>
      </c>
      <c r="E34" s="116"/>
      <c r="F34" s="1">
        <v>8</v>
      </c>
      <c r="G34" s="1">
        <v>12</v>
      </c>
      <c r="H34" s="1">
        <v>12</v>
      </c>
      <c r="I34" s="116"/>
      <c r="J34" s="1">
        <v>9</v>
      </c>
      <c r="K34" s="1">
        <v>19</v>
      </c>
      <c r="L34" s="1">
        <v>14</v>
      </c>
      <c r="M34" s="1">
        <v>10</v>
      </c>
    </row>
    <row r="35" spans="1:13" ht="12.75">
      <c r="A35" s="3" t="s">
        <v>22</v>
      </c>
      <c r="B35" s="1">
        <v>16</v>
      </c>
      <c r="C35" s="116"/>
      <c r="D35" s="1">
        <v>2</v>
      </c>
      <c r="E35" s="116"/>
      <c r="F35" s="1">
        <v>6</v>
      </c>
      <c r="G35" s="1">
        <v>10</v>
      </c>
      <c r="H35" s="1">
        <v>10</v>
      </c>
      <c r="I35" s="116"/>
      <c r="J35" s="1">
        <v>7</v>
      </c>
      <c r="K35" s="1">
        <v>11</v>
      </c>
      <c r="L35" s="1">
        <v>9</v>
      </c>
      <c r="M35" s="1">
        <v>7</v>
      </c>
    </row>
    <row r="36" spans="1:13" ht="12.75">
      <c r="A36" s="3" t="s">
        <v>23</v>
      </c>
      <c r="B36" s="1">
        <v>11</v>
      </c>
      <c r="C36" s="116"/>
      <c r="D36" s="1">
        <v>1</v>
      </c>
      <c r="E36" s="116"/>
      <c r="F36" s="1">
        <v>5</v>
      </c>
      <c r="G36" s="1">
        <v>6</v>
      </c>
      <c r="H36" s="1">
        <v>6</v>
      </c>
      <c r="I36" s="116"/>
      <c r="J36" s="1">
        <v>4</v>
      </c>
      <c r="K36" s="1">
        <v>5</v>
      </c>
      <c r="L36" s="1">
        <v>5</v>
      </c>
      <c r="M36" s="1">
        <v>4</v>
      </c>
    </row>
    <row r="37" spans="1:13" ht="12.75">
      <c r="A37" s="3" t="s">
        <v>24</v>
      </c>
      <c r="B37" s="1">
        <v>7</v>
      </c>
      <c r="C37" s="116"/>
      <c r="D37" s="1">
        <v>0</v>
      </c>
      <c r="E37" s="116"/>
      <c r="F37" s="1">
        <v>3</v>
      </c>
      <c r="G37" s="1">
        <v>4</v>
      </c>
      <c r="H37" s="1">
        <v>4</v>
      </c>
      <c r="I37" s="116"/>
      <c r="J37" s="1">
        <v>1</v>
      </c>
      <c r="K37" s="1">
        <v>4</v>
      </c>
      <c r="L37" s="1">
        <v>3</v>
      </c>
      <c r="M37" s="1">
        <v>2</v>
      </c>
    </row>
    <row r="38" spans="1:13" ht="12.75">
      <c r="A38" s="3" t="s">
        <v>25</v>
      </c>
      <c r="B38" s="1">
        <v>1</v>
      </c>
      <c r="C38" s="116"/>
      <c r="D38" s="120">
        <v>0</v>
      </c>
      <c r="E38" s="113"/>
      <c r="F38" s="1">
        <v>0</v>
      </c>
      <c r="G38" s="1">
        <v>1</v>
      </c>
      <c r="H38" s="1">
        <v>1</v>
      </c>
      <c r="I38" s="116"/>
      <c r="J38" s="1">
        <v>0</v>
      </c>
      <c r="K38" s="120">
        <v>1</v>
      </c>
      <c r="L38" s="1">
        <v>0</v>
      </c>
      <c r="M38" s="1">
        <v>0</v>
      </c>
    </row>
    <row r="39" spans="1:13" ht="12.75">
      <c r="A39" s="3" t="s">
        <v>26</v>
      </c>
      <c r="B39" s="122" t="s">
        <v>83</v>
      </c>
      <c r="C39" s="113"/>
      <c r="D39" s="118" t="s">
        <v>83</v>
      </c>
      <c r="E39" s="112"/>
      <c r="F39" s="118" t="s">
        <v>83</v>
      </c>
      <c r="G39" s="119">
        <v>0</v>
      </c>
      <c r="H39" s="119">
        <v>0</v>
      </c>
      <c r="I39" s="113"/>
      <c r="J39" s="119">
        <v>0</v>
      </c>
      <c r="K39" s="118" t="s">
        <v>83</v>
      </c>
      <c r="L39" s="122">
        <v>0</v>
      </c>
      <c r="M39" s="119">
        <v>0</v>
      </c>
    </row>
    <row r="40" spans="1:13" ht="16.5" customHeight="1">
      <c r="A40" s="1" t="s">
        <v>136</v>
      </c>
      <c r="B40" s="4">
        <f>SUM(B31:B39)</f>
        <v>100</v>
      </c>
      <c r="C40" s="4"/>
      <c r="D40" s="4">
        <v>100</v>
      </c>
      <c r="E40" s="4"/>
      <c r="F40" s="4">
        <v>100</v>
      </c>
      <c r="G40" s="4">
        <v>100</v>
      </c>
      <c r="H40" s="4">
        <v>100</v>
      </c>
      <c r="I40" s="4"/>
      <c r="J40" s="4">
        <v>100</v>
      </c>
      <c r="K40" s="4">
        <v>100</v>
      </c>
      <c r="L40" s="4">
        <v>100</v>
      </c>
      <c r="M40" s="4">
        <v>100</v>
      </c>
    </row>
    <row r="41" spans="1:13" ht="16.5" customHeight="1">
      <c r="A41" s="5" t="s">
        <v>71</v>
      </c>
      <c r="B41" s="68">
        <v>15506</v>
      </c>
      <c r="C41" s="108"/>
      <c r="D41" s="68">
        <v>8800</v>
      </c>
      <c r="E41" s="108"/>
      <c r="F41" s="68">
        <v>12676</v>
      </c>
      <c r="G41" s="68">
        <v>60162</v>
      </c>
      <c r="H41" s="68">
        <v>97144</v>
      </c>
      <c r="I41" s="108"/>
      <c r="J41" s="68">
        <v>266041</v>
      </c>
      <c r="K41" s="68">
        <v>194</v>
      </c>
      <c r="L41" s="68">
        <v>21191</v>
      </c>
      <c r="M41" s="68">
        <v>287426</v>
      </c>
    </row>
    <row r="42" spans="1:13" ht="24" customHeight="1">
      <c r="A42" s="142"/>
      <c r="B42" s="143"/>
      <c r="C42" s="19"/>
      <c r="D42" s="19"/>
      <c r="E42" s="19"/>
      <c r="F42" s="19"/>
      <c r="G42" s="19"/>
      <c r="H42" s="19"/>
      <c r="I42" s="19"/>
      <c r="J42" s="19"/>
      <c r="K42" s="19"/>
      <c r="L42" s="19"/>
      <c r="M42" s="19"/>
    </row>
    <row r="43" spans="1:13" ht="36.75" customHeight="1">
      <c r="A43" s="137" t="s">
        <v>148</v>
      </c>
      <c r="B43" s="138"/>
      <c r="C43" s="138"/>
      <c r="D43" s="138"/>
      <c r="E43" s="138"/>
      <c r="F43" s="138"/>
      <c r="G43" s="138"/>
      <c r="H43" s="138"/>
      <c r="I43" s="138"/>
      <c r="J43" s="138"/>
      <c r="K43" s="138"/>
      <c r="L43" s="138"/>
      <c r="M43" s="138"/>
    </row>
    <row r="44" spans="1:13" ht="12.75">
      <c r="A44" s="16"/>
      <c r="B44" s="16"/>
      <c r="C44" s="16"/>
      <c r="D44" s="16"/>
      <c r="E44" s="16"/>
      <c r="F44" s="16"/>
      <c r="G44" s="16"/>
      <c r="H44" s="16"/>
      <c r="I44" s="16"/>
      <c r="J44" s="16"/>
      <c r="K44" s="16"/>
      <c r="L44" s="16"/>
      <c r="M44" s="16"/>
    </row>
    <row r="45" spans="1:13" ht="12.75">
      <c r="A45" s="16"/>
      <c r="B45" s="16"/>
      <c r="C45" s="16"/>
      <c r="D45" s="16"/>
      <c r="E45" s="16"/>
      <c r="F45" s="16"/>
      <c r="G45" s="16"/>
      <c r="H45" s="16"/>
      <c r="I45" s="16"/>
      <c r="J45" s="16"/>
      <c r="K45" s="16"/>
      <c r="L45" s="16"/>
      <c r="M45" s="16"/>
    </row>
    <row r="46" ht="12.75">
      <c r="A46" s="28"/>
    </row>
    <row r="55" spans="1:9" ht="12.75">
      <c r="A55" s="28"/>
      <c r="B55" s="28"/>
      <c r="C55" s="28"/>
      <c r="D55" s="28"/>
      <c r="E55" s="28"/>
      <c r="F55" s="28"/>
      <c r="G55" s="28"/>
      <c r="H55" s="28"/>
      <c r="I55" s="28"/>
    </row>
    <row r="56" ht="12.75">
      <c r="A56" s="28"/>
    </row>
    <row r="57" ht="12.75">
      <c r="A57" s="28"/>
    </row>
  </sheetData>
  <mergeCells count="6">
    <mergeCell ref="A1:M1"/>
    <mergeCell ref="A3:M3"/>
    <mergeCell ref="A43:M43"/>
    <mergeCell ref="D4:H4"/>
    <mergeCell ref="J4:L4"/>
    <mergeCell ref="A42:B42"/>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2005-04-13T11:55:04Z</cp:lastPrinted>
  <dcterms:created xsi:type="dcterms:W3CDTF">2001-11-07T08:40:28Z</dcterms:created>
  <dcterms:modified xsi:type="dcterms:W3CDTF">2007-06-12T14:44:51Z</dcterms:modified>
  <cp:category/>
  <cp:version/>
  <cp:contentType/>
  <cp:contentStatus/>
</cp:coreProperties>
</file>